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8" tabRatio="973" activeTab="2"/>
  </bookViews>
  <sheets>
    <sheet name="Mannschaften" sheetId="1" r:id="rId1"/>
    <sheet name="LG-Gesamt" sheetId="2" r:id="rId2"/>
    <sheet name="LP-Gesamt" sheetId="3" r:id="rId3"/>
  </sheets>
  <definedNames/>
  <calcPr fullCalcOnLoad="1"/>
</workbook>
</file>

<file path=xl/sharedStrings.xml><?xml version="1.0" encoding="utf-8"?>
<sst xmlns="http://schemas.openxmlformats.org/spreadsheetml/2006/main" count="667" uniqueCount="148">
  <si>
    <t>Ergebnisse Rundenwettkämpfe 2017 – 2018</t>
  </si>
  <si>
    <t>Mannschaftswertung Punkte</t>
  </si>
  <si>
    <t>Runde</t>
  </si>
  <si>
    <t>Mannschaft</t>
  </si>
  <si>
    <t>Finale</t>
  </si>
  <si>
    <t>Punkte</t>
  </si>
  <si>
    <t>Gruppe A</t>
  </si>
  <si>
    <t>Innervillgraten I</t>
  </si>
  <si>
    <t>Innervillgraten II</t>
  </si>
  <si>
    <t>Prägraten I</t>
  </si>
  <si>
    <t>Nußdorf I</t>
  </si>
  <si>
    <t>Prägraten II</t>
  </si>
  <si>
    <t>Gruppe B</t>
  </si>
  <si>
    <t>Matrei I</t>
  </si>
  <si>
    <t>SSV Lienz I</t>
  </si>
  <si>
    <t>Hochpustertal</t>
  </si>
  <si>
    <t>Nußdorf II</t>
  </si>
  <si>
    <t>Nußdorf III</t>
  </si>
  <si>
    <t>Gruppe C</t>
  </si>
  <si>
    <t>Innervillgraten III</t>
  </si>
  <si>
    <t>Matrei II</t>
  </si>
  <si>
    <t>SSV Lienz II</t>
  </si>
  <si>
    <t>Matrei III</t>
  </si>
  <si>
    <t>Mannschaftswertung Ringe</t>
  </si>
  <si>
    <t>Ringe</t>
  </si>
  <si>
    <t>Luftgewehr Gesamt</t>
  </si>
  <si>
    <t>Platz</t>
  </si>
  <si>
    <t>Schütze</t>
  </si>
  <si>
    <t>Jahrgang</t>
  </si>
  <si>
    <t>Schnitt</t>
  </si>
  <si>
    <t>Walder Markus</t>
  </si>
  <si>
    <t>Innervillgraten</t>
  </si>
  <si>
    <t>Mayr Carmen</t>
  </si>
  <si>
    <t>-</t>
  </si>
  <si>
    <t>Walder Peter Paul</t>
  </si>
  <si>
    <t>Mair Tobias</t>
  </si>
  <si>
    <t>Mair Melanie</t>
  </si>
  <si>
    <t>Mair Franz</t>
  </si>
  <si>
    <t>Fuetsch Carina</t>
  </si>
  <si>
    <t>Matrei</t>
  </si>
  <si>
    <t>Mair Romana</t>
  </si>
  <si>
    <t>Islitzer Gottfried</t>
  </si>
  <si>
    <t>Prägraten</t>
  </si>
  <si>
    <t>Weiler Kevin</t>
  </si>
  <si>
    <t>Bstieler Klemens</t>
  </si>
  <si>
    <t>Mair Daniel</t>
  </si>
  <si>
    <t>Eder Fabian</t>
  </si>
  <si>
    <t>Nussdorf</t>
  </si>
  <si>
    <t>Angermann Walter</t>
  </si>
  <si>
    <t>Pfeifhofer Philipp</t>
  </si>
  <si>
    <t>Gröfler Matthias</t>
  </si>
  <si>
    <t>Fuetsch Manfred</t>
  </si>
  <si>
    <t>Senfter Victoria</t>
  </si>
  <si>
    <t>Neumair Manuela</t>
  </si>
  <si>
    <t>Angermann Andreas</t>
  </si>
  <si>
    <t>Mariacher Phillipp</t>
  </si>
  <si>
    <t>Wibmer Andreas</t>
  </si>
  <si>
    <t>Klaunzer Roland</t>
  </si>
  <si>
    <t>Müllmann Michael</t>
  </si>
  <si>
    <t>Isep Christian</t>
  </si>
  <si>
    <t>Gröfler Tobias</t>
  </si>
  <si>
    <t>Berger Konrad</t>
  </si>
  <si>
    <t>Isep Margaritha</t>
  </si>
  <si>
    <t>SSV Lienz</t>
  </si>
  <si>
    <t>Schedl Emanuel</t>
  </si>
  <si>
    <t>Oblasser Günther</t>
  </si>
  <si>
    <t>Mattersberger Frank</t>
  </si>
  <si>
    <t>Senfter Katharina</t>
  </si>
  <si>
    <t>Niederegger Nadine</t>
  </si>
  <si>
    <t>Angermann Anna</t>
  </si>
  <si>
    <t>Rindler Bros</t>
  </si>
  <si>
    <t>Bachlechner Meinrad</t>
  </si>
  <si>
    <t>Mair Lucas</t>
  </si>
  <si>
    <t>Nöckler Josef</t>
  </si>
  <si>
    <t>Lusser Simon</t>
  </si>
  <si>
    <t>Bstieler Johannes</t>
  </si>
  <si>
    <t>Ingruber Robert</t>
  </si>
  <si>
    <t>Mattersberger Romana</t>
  </si>
  <si>
    <t>Islitzer Julian</t>
  </si>
  <si>
    <t>Hauser Rudolf</t>
  </si>
  <si>
    <t>Unterrainer Thomas</t>
  </si>
  <si>
    <t>Kerschbaumer Rudolf</t>
  </si>
  <si>
    <t>Gyarmati Matthias</t>
  </si>
  <si>
    <t>Moosmair Niklas</t>
  </si>
  <si>
    <t>Panzl Peter</t>
  </si>
  <si>
    <t>Köll Regina</t>
  </si>
  <si>
    <t>Huber Manfred</t>
  </si>
  <si>
    <t>Stotter Mario</t>
  </si>
  <si>
    <t>Nöckler Gabriel</t>
  </si>
  <si>
    <t>Leitner Franz</t>
  </si>
  <si>
    <t>Feldner Stefan</t>
  </si>
  <si>
    <t>Trager Marco</t>
  </si>
  <si>
    <t>Krassnig Fabian</t>
  </si>
  <si>
    <t>Wibmer Fabian</t>
  </si>
  <si>
    <t>Korunka Isabell</t>
  </si>
  <si>
    <t>Ranacher Elena</t>
  </si>
  <si>
    <t>Luftpistole</t>
  </si>
  <si>
    <t>Jofen Mario</t>
  </si>
  <si>
    <t>374</t>
  </si>
  <si>
    <t>368</t>
  </si>
  <si>
    <t>372</t>
  </si>
  <si>
    <t>379</t>
  </si>
  <si>
    <t>376</t>
  </si>
  <si>
    <t>377</t>
  </si>
  <si>
    <t>Mair Manuel</t>
  </si>
  <si>
    <t>Kilzer Reinhard</t>
  </si>
  <si>
    <t>358</t>
  </si>
  <si>
    <t>359</t>
  </si>
  <si>
    <t>369</t>
  </si>
  <si>
    <t>Ortner Helmut</t>
  </si>
  <si>
    <t>375</t>
  </si>
  <si>
    <t>363</t>
  </si>
  <si>
    <t>355</t>
  </si>
  <si>
    <t>370</t>
  </si>
  <si>
    <t>362</t>
  </si>
  <si>
    <t>352</t>
  </si>
  <si>
    <t>364</t>
  </si>
  <si>
    <t>Plattner Alois</t>
  </si>
  <si>
    <t>361</t>
  </si>
  <si>
    <t>365</t>
  </si>
  <si>
    <t>347</t>
  </si>
  <si>
    <t>Mair Erwin</t>
  </si>
  <si>
    <t>350</t>
  </si>
  <si>
    <t>Mair Martin</t>
  </si>
  <si>
    <t>Obrist Hans</t>
  </si>
  <si>
    <t>345</t>
  </si>
  <si>
    <t>340</t>
  </si>
  <si>
    <t>339</t>
  </si>
  <si>
    <t>356</t>
  </si>
  <si>
    <t>342</t>
  </si>
  <si>
    <t>354</t>
  </si>
  <si>
    <t>Thaler Wolfgang</t>
  </si>
  <si>
    <t>351</t>
  </si>
  <si>
    <t>353</t>
  </si>
  <si>
    <t>Neumair Marko</t>
  </si>
  <si>
    <t>333</t>
  </si>
  <si>
    <t>Weiler Martin</t>
  </si>
  <si>
    <t>337</t>
  </si>
  <si>
    <t>336</t>
  </si>
  <si>
    <t>334</t>
  </si>
  <si>
    <t>Eder Arnold</t>
  </si>
  <si>
    <t>329</t>
  </si>
  <si>
    <t>Mair Peter</t>
  </si>
  <si>
    <t>Fürhapter Daniel</t>
  </si>
  <si>
    <t>Weiler Dominik</t>
  </si>
  <si>
    <t>301</t>
  </si>
  <si>
    <t>Mair Florian</t>
  </si>
  <si>
    <t>299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</si>
</sst>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41" fontId="0" fillId="0" borderId="0" applyFill="0" applyBorder="0" applyAlignment="0" applyProtection="0"/>
    <xf numFmtId="0" fontId="5" fillId="13" borderId="2" applyNumberFormat="0" applyAlignment="0" applyProtection="0"/>
    <xf numFmtId="0" fontId="27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43" fontId="0" fillId="0" borderId="0" applyFill="0" applyBorder="0" applyAlignment="0" applyProtection="0"/>
    <xf numFmtId="0" fontId="9" fillId="39" borderId="0" applyNumberFormat="0" applyBorder="0" applyAlignment="0" applyProtection="0"/>
    <xf numFmtId="0" fontId="0" fillId="40" borderId="5" applyNumberFormat="0" applyAlignment="0" applyProtection="0"/>
    <xf numFmtId="9" fontId="0" fillId="0" borderId="0" applyFill="0" applyBorder="0" applyAlignment="0" applyProtection="0"/>
    <xf numFmtId="0" fontId="10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1" borderId="10" applyNumberFormat="0" applyAlignment="0" applyProtection="0"/>
  </cellStyleXfs>
  <cellXfs count="7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20" fillId="42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10" borderId="13" xfId="0" applyFont="1" applyFill="1" applyBorder="1" applyAlignment="1">
      <alignment horizontal="center" vertical="center"/>
    </xf>
    <xf numFmtId="0" fontId="21" fillId="39" borderId="13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10" borderId="14" xfId="0" applyFont="1" applyFill="1" applyBorder="1" applyAlignment="1">
      <alignment horizontal="center" vertical="center"/>
    </xf>
    <xf numFmtId="2" fontId="22" fillId="39" borderId="14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14" xfId="0" applyNumberFormat="1" applyFont="1" applyBorder="1" applyAlignment="1">
      <alignment horizontal="center" vertical="center"/>
    </xf>
    <xf numFmtId="0" fontId="22" fillId="43" borderId="1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64" fontId="22" fillId="0" borderId="14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8" fillId="0" borderId="14" xfId="0" applyFont="1" applyFill="1" applyBorder="1" applyAlignment="1">
      <alignment horizontal="center" vertical="center"/>
    </xf>
    <xf numFmtId="0" fontId="18" fillId="44" borderId="14" xfId="0" applyFont="1" applyFill="1" applyBorder="1" applyAlignment="1">
      <alignment/>
    </xf>
    <xf numFmtId="0" fontId="18" fillId="44" borderId="14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2" fontId="18" fillId="39" borderId="14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/>
    </xf>
    <xf numFmtId="0" fontId="18" fillId="0" borderId="14" xfId="0" applyFont="1" applyBorder="1" applyAlignment="1">
      <alignment horizontal="center"/>
    </xf>
    <xf numFmtId="164" fontId="18" fillId="0" borderId="14" xfId="0" applyNumberFormat="1" applyFont="1" applyFill="1" applyBorder="1" applyAlignment="1">
      <alignment horizontal="center"/>
    </xf>
    <xf numFmtId="0" fontId="18" fillId="0" borderId="14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44" borderId="14" xfId="0" applyFont="1" applyFill="1" applyBorder="1" applyAlignment="1">
      <alignment horizontal="center" vertical="center"/>
    </xf>
    <xf numFmtId="164" fontId="18" fillId="44" borderId="14" xfId="0" applyNumberFormat="1" applyFont="1" applyFill="1" applyBorder="1" applyAlignment="1">
      <alignment horizontal="center"/>
    </xf>
    <xf numFmtId="14" fontId="18" fillId="44" borderId="14" xfId="0" applyNumberFormat="1" applyFont="1" applyFill="1" applyBorder="1" applyAlignment="1">
      <alignment horizontal="center"/>
    </xf>
    <xf numFmtId="164" fontId="18" fillId="0" borderId="14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/>
    </xf>
    <xf numFmtId="164" fontId="18" fillId="0" borderId="14" xfId="0" applyNumberFormat="1" applyFont="1" applyBorder="1" applyAlignment="1">
      <alignment horizontal="center"/>
    </xf>
    <xf numFmtId="14" fontId="18" fillId="0" borderId="14" xfId="0" applyNumberFormat="1" applyFont="1" applyBorder="1" applyAlignment="1">
      <alignment horizontal="center"/>
    </xf>
    <xf numFmtId="0" fontId="18" fillId="44" borderId="14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21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/>
    </xf>
    <xf numFmtId="49" fontId="24" fillId="0" borderId="14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49" fontId="24" fillId="44" borderId="14" xfId="0" applyNumberFormat="1" applyFont="1" applyFill="1" applyBorder="1" applyAlignment="1">
      <alignment horizontal="center"/>
    </xf>
    <xf numFmtId="164" fontId="18" fillId="0" borderId="14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0" fontId="24" fillId="44" borderId="14" xfId="0" applyFont="1" applyFill="1" applyBorder="1" applyAlignment="1">
      <alignment horizontal="center"/>
    </xf>
    <xf numFmtId="0" fontId="20" fillId="42" borderId="11" xfId="0" applyFont="1" applyFill="1" applyBorder="1" applyAlignment="1">
      <alignment horizontal="center"/>
    </xf>
    <xf numFmtId="0" fontId="21" fillId="39" borderId="12" xfId="0" applyFont="1" applyFill="1" applyBorder="1" applyAlignment="1">
      <alignment horizontal="center" vertical="center"/>
    </xf>
    <xf numFmtId="0" fontId="19" fillId="42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1" fillId="39" borderId="11" xfId="0" applyFont="1" applyFill="1" applyBorder="1" applyAlignment="1">
      <alignment horizontal="center" vertical="center"/>
    </xf>
    <xf numFmtId="0" fontId="21" fillId="42" borderId="11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3" fillId="42" borderId="11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gebnis 1" xfId="62"/>
    <cellStyle name="Erklärender Text" xfId="63"/>
    <cellStyle name="Gut" xfId="64"/>
    <cellStyle name="Comma" xfId="65"/>
    <cellStyle name="Neutral" xfId="66"/>
    <cellStyle name="Notiz" xfId="67"/>
    <cellStyle name="Percent" xfId="68"/>
    <cellStyle name="Schlecht" xfId="69"/>
    <cellStyle name="Überschrift" xfId="70"/>
    <cellStyle name="Überschrift 1" xfId="71"/>
    <cellStyle name="Überschrift 2" xfId="72"/>
    <cellStyle name="Überschrift 3" xfId="73"/>
    <cellStyle name="Überschrift 4" xfId="74"/>
    <cellStyle name="Überschrift 5" xfId="75"/>
    <cellStyle name="Verknüpfte Zelle" xfId="76"/>
    <cellStyle name="Currency" xfId="77"/>
    <cellStyle name="Currency [0]" xfId="78"/>
    <cellStyle name="Warnender Text" xfId="79"/>
    <cellStyle name="Zelle überprüfen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view="pageBreakPreview" zoomScale="75" zoomScaleNormal="75" zoomScaleSheetLayoutView="75" zoomScalePageLayoutView="0" workbookViewId="0" topLeftCell="A45">
      <selection activeCell="X203" sqref="X203"/>
    </sheetView>
  </sheetViews>
  <sheetFormatPr defaultColWidth="11.421875" defaultRowHeight="15" customHeight="1"/>
  <cols>
    <col min="1" max="1" width="4.421875" style="1" customWidth="1"/>
    <col min="2" max="2" width="32.57421875" style="1" customWidth="1"/>
    <col min="3" max="11" width="9.7109375" style="1" customWidth="1"/>
    <col min="12" max="12" width="10.7109375" style="1" customWidth="1"/>
    <col min="13" max="13" width="11.421875" style="1" customWidth="1"/>
    <col min="14" max="14" width="12.28125" style="1" customWidth="1"/>
    <col min="15" max="16384" width="11.421875" style="1" customWidth="1"/>
  </cols>
  <sheetData>
    <row r="1" spans="1:14" ht="28.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s="2" customFormat="1" ht="28.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4" spans="3:13" ht="18" customHeight="1">
      <c r="C4" s="66" t="s">
        <v>2</v>
      </c>
      <c r="D4" s="66"/>
      <c r="E4" s="66"/>
      <c r="F4" s="66"/>
      <c r="G4" s="66"/>
      <c r="H4" s="66"/>
      <c r="I4" s="66"/>
      <c r="J4" s="66"/>
      <c r="K4" s="66"/>
      <c r="L4" s="66"/>
      <c r="M4" s="4"/>
    </row>
    <row r="5" spans="1:14" ht="15.75" customHeight="1">
      <c r="A5" s="5"/>
      <c r="B5" s="6" t="s">
        <v>3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7" t="s">
        <v>4</v>
      </c>
      <c r="N5" s="8" t="s">
        <v>5</v>
      </c>
    </row>
    <row r="6" spans="1:14" ht="15.75" customHeight="1">
      <c r="A6" s="5"/>
      <c r="B6" s="70" t="s">
        <v>6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s="14" customFormat="1" ht="18.75" customHeight="1">
      <c r="A7" s="9">
        <v>1</v>
      </c>
      <c r="B7" s="10" t="s">
        <v>7</v>
      </c>
      <c r="C7" s="11">
        <v>10</v>
      </c>
      <c r="D7" s="11">
        <v>10</v>
      </c>
      <c r="E7" s="11">
        <v>10</v>
      </c>
      <c r="F7" s="11">
        <v>10</v>
      </c>
      <c r="G7" s="11">
        <v>0</v>
      </c>
      <c r="H7" s="11">
        <v>10</v>
      </c>
      <c r="I7" s="11">
        <v>10</v>
      </c>
      <c r="J7" s="11">
        <v>10</v>
      </c>
      <c r="K7" s="11">
        <v>10</v>
      </c>
      <c r="L7" s="11">
        <v>0</v>
      </c>
      <c r="M7" s="12">
        <v>16</v>
      </c>
      <c r="N7" s="13">
        <f>SUM(C7:M7)</f>
        <v>96</v>
      </c>
    </row>
    <row r="8" spans="1:14" s="14" customFormat="1" ht="18.75" customHeight="1">
      <c r="A8" s="9">
        <v>2</v>
      </c>
      <c r="B8" s="10" t="s">
        <v>8</v>
      </c>
      <c r="C8" s="11">
        <v>10</v>
      </c>
      <c r="D8" s="11">
        <v>10</v>
      </c>
      <c r="E8" s="11">
        <v>0</v>
      </c>
      <c r="F8" s="11">
        <v>0</v>
      </c>
      <c r="G8" s="11">
        <v>10</v>
      </c>
      <c r="H8" s="11">
        <v>10</v>
      </c>
      <c r="I8" s="11">
        <v>10</v>
      </c>
      <c r="J8" s="11">
        <v>0</v>
      </c>
      <c r="K8" s="11">
        <v>0</v>
      </c>
      <c r="L8" s="11">
        <v>8</v>
      </c>
      <c r="M8" s="12">
        <v>8</v>
      </c>
      <c r="N8" s="13">
        <f>SUM(C8:M8)</f>
        <v>66</v>
      </c>
    </row>
    <row r="9" spans="1:14" s="14" customFormat="1" ht="18.75" customHeight="1">
      <c r="A9" s="9">
        <v>3</v>
      </c>
      <c r="B9" s="10" t="s">
        <v>9</v>
      </c>
      <c r="C9" s="11">
        <v>0</v>
      </c>
      <c r="D9" s="11">
        <v>0</v>
      </c>
      <c r="E9" s="11">
        <v>10</v>
      </c>
      <c r="F9" s="11">
        <v>4</v>
      </c>
      <c r="G9" s="11">
        <v>0</v>
      </c>
      <c r="H9" s="11">
        <v>0</v>
      </c>
      <c r="I9" s="11">
        <v>0</v>
      </c>
      <c r="J9" s="11">
        <v>10</v>
      </c>
      <c r="K9" s="11">
        <v>4</v>
      </c>
      <c r="L9" s="11">
        <v>2</v>
      </c>
      <c r="M9" s="12">
        <v>11</v>
      </c>
      <c r="N9" s="13">
        <f>SUM(C9:M9)</f>
        <v>41</v>
      </c>
    </row>
    <row r="10" spans="1:14" s="14" customFormat="1" ht="18.75" customHeight="1">
      <c r="A10" s="9">
        <v>4</v>
      </c>
      <c r="B10" s="10" t="s">
        <v>10</v>
      </c>
      <c r="C10" s="11">
        <v>0</v>
      </c>
      <c r="D10" s="11">
        <v>0</v>
      </c>
      <c r="E10" s="11">
        <v>0</v>
      </c>
      <c r="F10" s="11">
        <v>6</v>
      </c>
      <c r="G10" s="11">
        <v>10</v>
      </c>
      <c r="H10" s="11">
        <v>0</v>
      </c>
      <c r="I10" s="11">
        <v>0</v>
      </c>
      <c r="J10" s="11">
        <v>0</v>
      </c>
      <c r="K10" s="11">
        <v>6</v>
      </c>
      <c r="L10" s="11">
        <v>10</v>
      </c>
      <c r="M10" s="12">
        <v>4</v>
      </c>
      <c r="N10" s="13">
        <f>SUM(C10:M10)</f>
        <v>36</v>
      </c>
    </row>
    <row r="11" spans="1:14" s="14" customFormat="1" ht="18.75" customHeight="1">
      <c r="A11" s="9">
        <v>5</v>
      </c>
      <c r="B11" s="10" t="s">
        <v>11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2">
        <v>1</v>
      </c>
      <c r="N11" s="13">
        <f>SUM(C11:M11)</f>
        <v>1</v>
      </c>
    </row>
    <row r="12" spans="1:14" s="14" customFormat="1" ht="18" customHeight="1">
      <c r="A12" s="15"/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s="14" customFormat="1" ht="18" customHeight="1">
      <c r="A13" s="1"/>
      <c r="B13" s="1"/>
      <c r="C13" s="66" t="s">
        <v>2</v>
      </c>
      <c r="D13" s="66"/>
      <c r="E13" s="66"/>
      <c r="F13" s="66"/>
      <c r="G13" s="66"/>
      <c r="H13" s="66"/>
      <c r="I13" s="66"/>
      <c r="J13" s="66"/>
      <c r="K13" s="66"/>
      <c r="L13" s="66"/>
      <c r="M13" s="4"/>
      <c r="N13" s="1"/>
    </row>
    <row r="14" spans="1:29" s="14" customFormat="1" ht="18" customHeight="1">
      <c r="A14" s="5"/>
      <c r="B14" s="6" t="s">
        <v>3</v>
      </c>
      <c r="C14" s="6">
        <v>1</v>
      </c>
      <c r="D14" s="6">
        <v>2</v>
      </c>
      <c r="E14" s="6">
        <v>3</v>
      </c>
      <c r="F14" s="6">
        <v>4</v>
      </c>
      <c r="G14" s="6">
        <v>5</v>
      </c>
      <c r="H14" s="6">
        <v>6</v>
      </c>
      <c r="I14" s="6">
        <v>7</v>
      </c>
      <c r="J14" s="6">
        <v>8</v>
      </c>
      <c r="K14" s="6">
        <v>9</v>
      </c>
      <c r="L14" s="6">
        <v>10</v>
      </c>
      <c r="M14" s="7" t="s">
        <v>4</v>
      </c>
      <c r="N14" s="8" t="s">
        <v>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14" s="14" customFormat="1" ht="18" customHeight="1">
      <c r="A15" s="5"/>
      <c r="B15" s="67" t="s">
        <v>12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</row>
    <row r="16" spans="1:14" s="14" customFormat="1" ht="18" customHeight="1">
      <c r="A16" s="9">
        <v>1</v>
      </c>
      <c r="B16" s="10" t="s">
        <v>13</v>
      </c>
      <c r="C16" s="11">
        <v>0</v>
      </c>
      <c r="D16" s="11">
        <v>8</v>
      </c>
      <c r="E16" s="11">
        <v>10</v>
      </c>
      <c r="F16" s="11">
        <v>10</v>
      </c>
      <c r="G16" s="11">
        <v>10</v>
      </c>
      <c r="H16" s="11">
        <v>0</v>
      </c>
      <c r="I16" s="11">
        <v>10</v>
      </c>
      <c r="J16" s="11">
        <v>8</v>
      </c>
      <c r="K16" s="11">
        <v>6</v>
      </c>
      <c r="L16" s="11">
        <v>10</v>
      </c>
      <c r="M16" s="12">
        <v>5</v>
      </c>
      <c r="N16" s="13">
        <f>SUM(C16:M16)</f>
        <v>77</v>
      </c>
    </row>
    <row r="17" spans="1:14" s="14" customFormat="1" ht="18" customHeight="1">
      <c r="A17" s="9">
        <v>2</v>
      </c>
      <c r="B17" s="10" t="s">
        <v>14</v>
      </c>
      <c r="C17" s="11">
        <v>8</v>
      </c>
      <c r="D17" s="11">
        <v>0</v>
      </c>
      <c r="E17" s="11">
        <v>2</v>
      </c>
      <c r="F17" s="11">
        <v>0</v>
      </c>
      <c r="G17" s="11">
        <v>10</v>
      </c>
      <c r="H17" s="11">
        <v>8</v>
      </c>
      <c r="I17" s="11">
        <v>0</v>
      </c>
      <c r="J17" s="11">
        <v>8</v>
      </c>
      <c r="K17" s="11">
        <v>4</v>
      </c>
      <c r="L17" s="11">
        <v>8</v>
      </c>
      <c r="M17" s="12">
        <v>6</v>
      </c>
      <c r="N17" s="13">
        <f>SUM(C17:M17)</f>
        <v>54</v>
      </c>
    </row>
    <row r="18" spans="1:14" s="14" customFormat="1" ht="18" customHeight="1">
      <c r="A18" s="9">
        <v>3</v>
      </c>
      <c r="B18" s="10" t="s">
        <v>15</v>
      </c>
      <c r="C18" s="11">
        <v>2</v>
      </c>
      <c r="D18" s="11">
        <v>2</v>
      </c>
      <c r="E18" s="11">
        <v>0</v>
      </c>
      <c r="F18" s="11">
        <v>8</v>
      </c>
      <c r="G18" s="11">
        <v>0</v>
      </c>
      <c r="H18" s="11">
        <v>2</v>
      </c>
      <c r="I18" s="11">
        <v>10</v>
      </c>
      <c r="J18" s="11">
        <v>2</v>
      </c>
      <c r="K18" s="11">
        <v>8</v>
      </c>
      <c r="L18" s="11">
        <v>0</v>
      </c>
      <c r="M18" s="12">
        <v>6</v>
      </c>
      <c r="N18" s="13">
        <f>SUM(C18:M18)</f>
        <v>40</v>
      </c>
    </row>
    <row r="19" spans="1:14" s="14" customFormat="1" ht="18" customHeight="1">
      <c r="A19" s="9">
        <v>4</v>
      </c>
      <c r="B19" s="10" t="s">
        <v>16</v>
      </c>
      <c r="C19" s="11">
        <v>10</v>
      </c>
      <c r="D19" s="11">
        <v>2</v>
      </c>
      <c r="E19" s="11">
        <v>0</v>
      </c>
      <c r="F19" s="11">
        <v>2</v>
      </c>
      <c r="G19" s="11">
        <v>0</v>
      </c>
      <c r="H19" s="11">
        <v>8</v>
      </c>
      <c r="I19" s="11">
        <v>0</v>
      </c>
      <c r="J19" s="11">
        <v>0</v>
      </c>
      <c r="K19" s="11">
        <v>2</v>
      </c>
      <c r="L19" s="11">
        <v>2</v>
      </c>
      <c r="M19" s="12">
        <v>12</v>
      </c>
      <c r="N19" s="13">
        <f>SUM(C19:M19)</f>
        <v>38</v>
      </c>
    </row>
    <row r="20" spans="1:14" s="14" customFormat="1" ht="18" customHeight="1">
      <c r="A20" s="9">
        <v>5</v>
      </c>
      <c r="B20" s="10" t="s">
        <v>17</v>
      </c>
      <c r="C20" s="11">
        <v>0</v>
      </c>
      <c r="D20" s="11">
        <v>8</v>
      </c>
      <c r="E20" s="11">
        <v>8</v>
      </c>
      <c r="F20" s="11">
        <v>0</v>
      </c>
      <c r="G20" s="11">
        <v>0</v>
      </c>
      <c r="H20" s="11">
        <v>2</v>
      </c>
      <c r="I20" s="11">
        <v>0</v>
      </c>
      <c r="J20" s="11">
        <v>2</v>
      </c>
      <c r="K20" s="11">
        <v>0</v>
      </c>
      <c r="L20" s="11">
        <v>0</v>
      </c>
      <c r="M20" s="12">
        <v>11</v>
      </c>
      <c r="N20" s="13">
        <f>SUM(C20:M20)</f>
        <v>31</v>
      </c>
    </row>
    <row r="21" spans="1:14" s="14" customFormat="1" ht="18.75" customHeight="1">
      <c r="A21" s="16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s="14" customFormat="1" ht="18.75" customHeight="1">
      <c r="A22" s="1"/>
      <c r="B22" s="1"/>
      <c r="C22" s="66" t="s">
        <v>2</v>
      </c>
      <c r="D22" s="66"/>
      <c r="E22" s="66"/>
      <c r="F22" s="66"/>
      <c r="G22" s="66"/>
      <c r="H22" s="66"/>
      <c r="I22" s="66"/>
      <c r="J22" s="66"/>
      <c r="K22" s="66"/>
      <c r="L22" s="66"/>
      <c r="M22" s="4"/>
      <c r="N22" s="1"/>
    </row>
    <row r="23" spans="1:14" s="14" customFormat="1" ht="18.75" customHeight="1">
      <c r="A23" s="5"/>
      <c r="B23" s="6" t="s">
        <v>3</v>
      </c>
      <c r="C23" s="6">
        <v>1</v>
      </c>
      <c r="D23" s="6">
        <v>2</v>
      </c>
      <c r="E23" s="6">
        <v>3</v>
      </c>
      <c r="F23" s="6">
        <v>4</v>
      </c>
      <c r="G23" s="6">
        <v>5</v>
      </c>
      <c r="H23" s="6">
        <v>6</v>
      </c>
      <c r="I23" s="6">
        <v>7</v>
      </c>
      <c r="J23" s="6">
        <v>8</v>
      </c>
      <c r="K23" s="6">
        <v>9</v>
      </c>
      <c r="L23" s="6">
        <v>10</v>
      </c>
      <c r="M23" s="7" t="s">
        <v>4</v>
      </c>
      <c r="N23" s="8" t="s">
        <v>5</v>
      </c>
    </row>
    <row r="24" spans="1:14" s="14" customFormat="1" ht="18.75" customHeight="1">
      <c r="A24" s="5"/>
      <c r="B24" s="67" t="s">
        <v>18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</row>
    <row r="25" spans="1:14" s="14" customFormat="1" ht="18.75" customHeight="1">
      <c r="A25" s="9">
        <v>1</v>
      </c>
      <c r="B25" s="10" t="s">
        <v>20</v>
      </c>
      <c r="C25" s="11">
        <v>10</v>
      </c>
      <c r="D25" s="18"/>
      <c r="E25" s="11">
        <v>2</v>
      </c>
      <c r="F25" s="11">
        <v>10</v>
      </c>
      <c r="G25" s="18"/>
      <c r="H25" s="11">
        <v>10</v>
      </c>
      <c r="I25" s="18"/>
      <c r="J25" s="18"/>
      <c r="K25" s="11">
        <v>8</v>
      </c>
      <c r="L25" s="11">
        <v>8</v>
      </c>
      <c r="M25" s="12">
        <v>8</v>
      </c>
      <c r="N25" s="13">
        <f>SUM(C25:M25)</f>
        <v>56</v>
      </c>
    </row>
    <row r="26" spans="1:14" s="14" customFormat="1" ht="18.75" customHeight="1">
      <c r="A26" s="9">
        <v>2</v>
      </c>
      <c r="B26" s="10" t="s">
        <v>19</v>
      </c>
      <c r="C26" s="17">
        <v>8</v>
      </c>
      <c r="D26" s="18"/>
      <c r="E26" s="11">
        <v>8</v>
      </c>
      <c r="F26" s="11">
        <v>10</v>
      </c>
      <c r="G26" s="18"/>
      <c r="H26" s="11">
        <v>8</v>
      </c>
      <c r="I26" s="18"/>
      <c r="J26" s="18"/>
      <c r="K26" s="11">
        <v>2</v>
      </c>
      <c r="L26" s="11">
        <v>8</v>
      </c>
      <c r="M26" s="12">
        <v>8</v>
      </c>
      <c r="N26" s="13">
        <f>SUM(C26:M26)</f>
        <v>52</v>
      </c>
    </row>
    <row r="27" spans="1:14" s="14" customFormat="1" ht="18.75" customHeight="1">
      <c r="A27" s="9">
        <v>3</v>
      </c>
      <c r="B27" s="10" t="s">
        <v>21</v>
      </c>
      <c r="C27" s="17">
        <v>2</v>
      </c>
      <c r="D27" s="18"/>
      <c r="E27" s="11">
        <v>8</v>
      </c>
      <c r="F27" s="11">
        <v>0</v>
      </c>
      <c r="G27" s="18"/>
      <c r="H27" s="11">
        <v>2</v>
      </c>
      <c r="I27" s="18"/>
      <c r="J27" s="18"/>
      <c r="K27" s="11">
        <v>8</v>
      </c>
      <c r="L27" s="11">
        <v>2</v>
      </c>
      <c r="M27" s="12">
        <v>8</v>
      </c>
      <c r="N27" s="13">
        <f>SUM(C27:M27)</f>
        <v>30</v>
      </c>
    </row>
    <row r="28" spans="1:14" s="14" customFormat="1" ht="18.75" customHeight="1">
      <c r="A28" s="9">
        <v>4</v>
      </c>
      <c r="B28" s="10" t="s">
        <v>22</v>
      </c>
      <c r="C28" s="11">
        <v>0</v>
      </c>
      <c r="D28" s="18"/>
      <c r="E28" s="11">
        <v>2</v>
      </c>
      <c r="F28" s="11">
        <v>0</v>
      </c>
      <c r="G28" s="18"/>
      <c r="H28" s="11">
        <v>0</v>
      </c>
      <c r="I28" s="18"/>
      <c r="J28" s="18"/>
      <c r="K28" s="11">
        <v>2</v>
      </c>
      <c r="L28" s="11">
        <v>2</v>
      </c>
      <c r="M28" s="12">
        <v>0</v>
      </c>
      <c r="N28" s="13">
        <f>SUM(C28:M28)</f>
        <v>6</v>
      </c>
    </row>
    <row r="29" spans="1:14" s="14" customFormat="1" ht="18" customHeight="1">
      <c r="A29" s="15"/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/>
    </row>
    <row r="30" spans="1:14" s="14" customFormat="1" ht="18" customHeight="1">
      <c r="A30" s="15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s="14" customFormat="1" ht="18.75" customHeight="1">
      <c r="A31" s="15"/>
      <c r="B31" s="22"/>
      <c r="C31" s="23"/>
      <c r="D31" s="23"/>
      <c r="E31" s="23"/>
      <c r="F31" s="23"/>
      <c r="G31" s="23"/>
      <c r="H31" s="23"/>
      <c r="I31" s="20"/>
      <c r="J31" s="20"/>
      <c r="K31" s="20"/>
      <c r="L31" s="20"/>
      <c r="M31" s="20"/>
      <c r="N31" s="21"/>
    </row>
    <row r="32" spans="1:14" s="14" customFormat="1" ht="18" customHeight="1">
      <c r="A32" s="15"/>
      <c r="B32" s="22"/>
      <c r="C32" s="23"/>
      <c r="D32" s="23"/>
      <c r="E32" s="23"/>
      <c r="F32" s="23"/>
      <c r="G32" s="23"/>
      <c r="H32" s="23"/>
      <c r="I32" s="20"/>
      <c r="J32" s="20"/>
      <c r="K32" s="20"/>
      <c r="L32" s="20"/>
      <c r="M32" s="20"/>
      <c r="N32" s="21"/>
    </row>
    <row r="33" spans="1:14" ht="27.75" customHeight="1">
      <c r="A33" s="68" t="s">
        <v>0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spans="1:14" ht="27.75" customHeight="1">
      <c r="A34" s="69" t="s">
        <v>23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</row>
    <row r="36" spans="3:13" ht="18" customHeight="1">
      <c r="C36" s="66" t="s">
        <v>2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</row>
    <row r="37" spans="1:13" ht="15.75" customHeight="1">
      <c r="A37" s="5"/>
      <c r="B37" s="6" t="s">
        <v>3</v>
      </c>
      <c r="C37" s="6">
        <v>1</v>
      </c>
      <c r="D37" s="6">
        <v>2</v>
      </c>
      <c r="E37" s="6">
        <v>3</v>
      </c>
      <c r="F37" s="6">
        <v>4</v>
      </c>
      <c r="G37" s="6">
        <v>5</v>
      </c>
      <c r="H37" s="6">
        <v>6</v>
      </c>
      <c r="I37" s="6">
        <v>7</v>
      </c>
      <c r="J37" s="6">
        <v>8</v>
      </c>
      <c r="K37" s="6">
        <v>9</v>
      </c>
      <c r="L37" s="6">
        <v>10</v>
      </c>
      <c r="M37" s="24" t="s">
        <v>24</v>
      </c>
    </row>
    <row r="38" spans="1:28" ht="15.75" customHeight="1">
      <c r="A38" s="5"/>
      <c r="B38" s="70" t="s">
        <v>6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Q38"/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9">
        <v>1</v>
      </c>
      <c r="B39" s="10" t="s">
        <v>7</v>
      </c>
      <c r="C39" s="11">
        <v>1621.2</v>
      </c>
      <c r="D39" s="11">
        <v>1636.3</v>
      </c>
      <c r="E39" s="11">
        <v>1622.1</v>
      </c>
      <c r="F39" s="11">
        <v>1626.8</v>
      </c>
      <c r="G39" s="11">
        <v>1640.5</v>
      </c>
      <c r="H39" s="25">
        <v>1636</v>
      </c>
      <c r="I39" s="11">
        <v>1640.7</v>
      </c>
      <c r="J39" s="11">
        <v>1635.9</v>
      </c>
      <c r="K39" s="11">
        <v>1629.1</v>
      </c>
      <c r="L39" s="11">
        <v>1651.8</v>
      </c>
      <c r="M39" s="13">
        <f>SUM(C39:L39)/COUNT(C39:L39)</f>
        <v>1634.0400000000002</v>
      </c>
      <c r="Q39"/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9">
        <v>2</v>
      </c>
      <c r="B40" s="10" t="s">
        <v>8</v>
      </c>
      <c r="C40" s="11">
        <v>1575.5</v>
      </c>
      <c r="D40" s="11">
        <f>+1196.1+407.7</f>
        <v>1603.8</v>
      </c>
      <c r="E40" s="11">
        <v>1609.1</v>
      </c>
      <c r="F40" s="11">
        <v>1546.1</v>
      </c>
      <c r="G40" s="11">
        <v>1608.1</v>
      </c>
      <c r="H40" s="11">
        <v>1593.1</v>
      </c>
      <c r="I40" s="25">
        <v>1607</v>
      </c>
      <c r="J40" s="11">
        <v>0</v>
      </c>
      <c r="K40" s="11">
        <v>1599.8</v>
      </c>
      <c r="L40" s="11">
        <v>1573.8</v>
      </c>
      <c r="M40" s="13">
        <f>SUM(C40:L40)/COUNT(C40:L40)</f>
        <v>1431.6299999999999</v>
      </c>
      <c r="Q40"/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9">
        <v>3</v>
      </c>
      <c r="B41" s="10" t="s">
        <v>10</v>
      </c>
      <c r="C41" s="25">
        <f>+395.8+397.8+399.3+389.5</f>
        <v>1582.4</v>
      </c>
      <c r="D41" s="11">
        <v>1549.1</v>
      </c>
      <c r="E41" s="11">
        <v>1572.1</v>
      </c>
      <c r="F41" s="11">
        <v>1550.5</v>
      </c>
      <c r="G41" s="11">
        <v>1560.9</v>
      </c>
      <c r="H41" s="11">
        <v>1574.2</v>
      </c>
      <c r="I41" s="11">
        <v>1183.4</v>
      </c>
      <c r="J41" s="11">
        <v>1586.4</v>
      </c>
      <c r="K41" s="11">
        <v>1580.9</v>
      </c>
      <c r="L41" s="11">
        <v>1577</v>
      </c>
      <c r="M41" s="13">
        <f>SUM(C41:L41)/COUNT(C41:L41)</f>
        <v>1531.69</v>
      </c>
      <c r="Q41"/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9">
        <v>5</v>
      </c>
      <c r="B42" s="10" t="s">
        <v>9</v>
      </c>
      <c r="C42" s="11">
        <v>1571.9</v>
      </c>
      <c r="D42" s="11">
        <f>+407.8+391.4</f>
        <v>799.2</v>
      </c>
      <c r="E42" s="25">
        <v>1585</v>
      </c>
      <c r="F42" s="11">
        <v>1530.8</v>
      </c>
      <c r="G42" s="11">
        <v>1583.6</v>
      </c>
      <c r="H42" s="11">
        <v>1581.6</v>
      </c>
      <c r="I42" s="11">
        <v>0</v>
      </c>
      <c r="J42" s="11">
        <v>1567.1</v>
      </c>
      <c r="K42" s="25">
        <v>1566</v>
      </c>
      <c r="L42" s="11">
        <v>1165.1</v>
      </c>
      <c r="M42" s="13">
        <f>SUM(C42:L42)/COUNT(C42:L42)</f>
        <v>1295.0300000000002</v>
      </c>
      <c r="Q42"/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9">
        <v>4</v>
      </c>
      <c r="B43" s="10" t="s">
        <v>11</v>
      </c>
      <c r="C43" s="11">
        <v>1430.1</v>
      </c>
      <c r="D43" s="25">
        <v>1462</v>
      </c>
      <c r="E43" s="25">
        <v>1472</v>
      </c>
      <c r="F43" s="11">
        <v>0</v>
      </c>
      <c r="G43" s="11">
        <v>1479.4</v>
      </c>
      <c r="H43" s="11">
        <v>1494.8</v>
      </c>
      <c r="I43" s="11">
        <v>1504.3</v>
      </c>
      <c r="J43" s="25">
        <v>1470</v>
      </c>
      <c r="K43" s="11">
        <v>0</v>
      </c>
      <c r="L43" s="11">
        <v>1478.1</v>
      </c>
      <c r="M43" s="13">
        <f>SUM(C43:L43)/COUNT(C43:L43)</f>
        <v>1179.0700000000002</v>
      </c>
      <c r="Q43"/>
      <c r="R43"/>
      <c r="S43"/>
      <c r="T43"/>
      <c r="U43"/>
      <c r="V43"/>
      <c r="W43"/>
      <c r="X43"/>
      <c r="Y43"/>
      <c r="Z43"/>
      <c r="AA43"/>
      <c r="AB43"/>
    </row>
    <row r="44" spans="1:28" ht="18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Q44"/>
      <c r="R44"/>
      <c r="S44"/>
      <c r="T44"/>
      <c r="U44"/>
      <c r="V44"/>
      <c r="W44"/>
      <c r="X44"/>
      <c r="Y44"/>
      <c r="Z44"/>
      <c r="AA44"/>
      <c r="AB44"/>
    </row>
    <row r="45" spans="1:14" ht="18" customHeight="1">
      <c r="A45" s="15"/>
      <c r="B45"/>
      <c r="C45"/>
      <c r="D45"/>
      <c r="E45"/>
      <c r="F45"/>
      <c r="G45"/>
      <c r="H45"/>
      <c r="I45"/>
      <c r="J45"/>
      <c r="K45"/>
      <c r="L45"/>
      <c r="M45"/>
      <c r="N45" s="21"/>
    </row>
    <row r="46" spans="3:13" ht="18" customHeight="1">
      <c r="C46" s="66" t="s">
        <v>2</v>
      </c>
      <c r="D46" s="66"/>
      <c r="E46" s="66"/>
      <c r="F46" s="66"/>
      <c r="G46" s="66"/>
      <c r="H46" s="66"/>
      <c r="I46" s="66"/>
      <c r="J46" s="66"/>
      <c r="K46" s="66"/>
      <c r="L46" s="66"/>
      <c r="M46" s="66"/>
    </row>
    <row r="47" spans="1:13" ht="16.5" customHeight="1">
      <c r="A47" s="5"/>
      <c r="B47" s="6" t="s">
        <v>3</v>
      </c>
      <c r="C47" s="6">
        <v>1</v>
      </c>
      <c r="D47" s="6">
        <v>2</v>
      </c>
      <c r="E47" s="6">
        <v>3</v>
      </c>
      <c r="F47" s="6">
        <v>4</v>
      </c>
      <c r="G47" s="6">
        <v>5</v>
      </c>
      <c r="H47" s="6">
        <v>6</v>
      </c>
      <c r="I47" s="6">
        <v>7</v>
      </c>
      <c r="J47" s="6">
        <v>8</v>
      </c>
      <c r="K47" s="6">
        <v>9</v>
      </c>
      <c r="L47" s="6">
        <v>10</v>
      </c>
      <c r="M47" s="24" t="s">
        <v>24</v>
      </c>
    </row>
    <row r="48" spans="1:13" ht="16.5" customHeight="1">
      <c r="A48" s="5"/>
      <c r="B48" s="67" t="s">
        <v>12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</row>
    <row r="49" spans="1:13" ht="16.5" customHeight="1">
      <c r="A49" s="9">
        <v>1</v>
      </c>
      <c r="B49" s="10" t="s">
        <v>13</v>
      </c>
      <c r="C49" s="11">
        <v>1537.7</v>
      </c>
      <c r="D49" s="11">
        <v>1578.3</v>
      </c>
      <c r="E49" s="11">
        <v>1581.5</v>
      </c>
      <c r="F49" s="25">
        <v>1556</v>
      </c>
      <c r="G49" s="11">
        <v>1561.3</v>
      </c>
      <c r="H49" s="11">
        <v>1603.6</v>
      </c>
      <c r="I49" s="11">
        <v>1564.3</v>
      </c>
      <c r="J49" s="11">
        <v>1549.8</v>
      </c>
      <c r="K49" s="25">
        <v>1503</v>
      </c>
      <c r="L49" s="11">
        <v>1153.2</v>
      </c>
      <c r="M49" s="13">
        <f>SUM(C49:L49)/COUNT(C49:L49)</f>
        <v>1518.87</v>
      </c>
    </row>
    <row r="50" spans="1:13" ht="16.5" customHeight="1">
      <c r="A50" s="9">
        <v>2</v>
      </c>
      <c r="B50" s="10" t="s">
        <v>17</v>
      </c>
      <c r="C50" s="11">
        <v>1510.7</v>
      </c>
      <c r="D50" s="11">
        <v>1509.9</v>
      </c>
      <c r="E50" s="11">
        <v>1524.5</v>
      </c>
      <c r="F50" s="11">
        <v>1544.9</v>
      </c>
      <c r="G50" s="11">
        <v>1515.3</v>
      </c>
      <c r="H50" s="11">
        <v>1509.8</v>
      </c>
      <c r="I50" s="11">
        <v>1448.1</v>
      </c>
      <c r="J50" s="11">
        <v>1469.3</v>
      </c>
      <c r="K50" s="11">
        <v>1508.3</v>
      </c>
      <c r="L50" s="11">
        <v>1493.4</v>
      </c>
      <c r="M50" s="13">
        <f>SUM(C50:L50)/COUNT(C50:L50)</f>
        <v>1503.4199999999998</v>
      </c>
    </row>
    <row r="51" spans="1:13" ht="16.5" customHeight="1">
      <c r="A51" s="9">
        <v>3</v>
      </c>
      <c r="B51" s="10" t="s">
        <v>14</v>
      </c>
      <c r="C51" s="25">
        <v>1471.2</v>
      </c>
      <c r="D51" s="11">
        <v>1522.3</v>
      </c>
      <c r="E51" s="11">
        <v>1458.8</v>
      </c>
      <c r="F51" s="11">
        <v>1506.9</v>
      </c>
      <c r="G51" s="25">
        <v>1491</v>
      </c>
      <c r="H51" s="11">
        <v>1521.4</v>
      </c>
      <c r="I51" s="25">
        <v>1480</v>
      </c>
      <c r="J51" s="11">
        <v>1505.2</v>
      </c>
      <c r="K51" s="11">
        <v>1470.3</v>
      </c>
      <c r="L51" s="11">
        <v>1493.2</v>
      </c>
      <c r="M51" s="13">
        <f>SUM(C51:L51)/COUNT(C51:L51)</f>
        <v>1492.0300000000002</v>
      </c>
    </row>
    <row r="52" spans="1:13" ht="16.5" customHeight="1">
      <c r="A52" s="9">
        <v>4</v>
      </c>
      <c r="B52" s="10" t="s">
        <v>16</v>
      </c>
      <c r="C52" s="11">
        <v>1556.9</v>
      </c>
      <c r="D52" s="11">
        <v>1552.3</v>
      </c>
      <c r="E52" s="11">
        <v>1454.1</v>
      </c>
      <c r="F52" s="11">
        <v>1470.8</v>
      </c>
      <c r="G52" s="11">
        <v>1454.8</v>
      </c>
      <c r="H52" s="11">
        <v>1534.3</v>
      </c>
      <c r="I52" s="11">
        <v>1080.1</v>
      </c>
      <c r="J52" s="11">
        <v>1459.8</v>
      </c>
      <c r="K52" s="11">
        <v>1447.5</v>
      </c>
      <c r="L52" s="11">
        <v>1484.2</v>
      </c>
      <c r="M52" s="13">
        <f>SUM(C52:L52)/COUNT(C52:L52)</f>
        <v>1449.48</v>
      </c>
    </row>
    <row r="53" spans="1:13" ht="18.75" customHeight="1">
      <c r="A53" s="9">
        <v>5</v>
      </c>
      <c r="B53" s="10" t="s">
        <v>15</v>
      </c>
      <c r="C53" s="11">
        <v>1469.3</v>
      </c>
      <c r="D53" s="11">
        <v>1424.6</v>
      </c>
      <c r="E53" s="11">
        <v>1429.8</v>
      </c>
      <c r="F53" s="11">
        <v>1474.4</v>
      </c>
      <c r="G53" s="25">
        <v>1537</v>
      </c>
      <c r="H53" s="11">
        <v>1491.4</v>
      </c>
      <c r="I53" s="11">
        <v>1497.9</v>
      </c>
      <c r="J53" s="11">
        <v>1483.5</v>
      </c>
      <c r="K53" s="11">
        <v>1509.2</v>
      </c>
      <c r="L53" s="11">
        <v>0</v>
      </c>
      <c r="M53" s="13">
        <f>SUM(C53:L53)/COUNT(C53:L53)</f>
        <v>1331.71</v>
      </c>
    </row>
    <row r="54" ht="18.75" customHeight="1"/>
    <row r="55" spans="3:13" ht="15" customHeight="1">
      <c r="C55" s="66" t="s">
        <v>2</v>
      </c>
      <c r="D55" s="66"/>
      <c r="E55" s="66"/>
      <c r="F55" s="66"/>
      <c r="G55" s="66"/>
      <c r="H55" s="66"/>
      <c r="I55" s="66"/>
      <c r="J55" s="66"/>
      <c r="K55" s="66"/>
      <c r="L55" s="66"/>
      <c r="M55" s="66"/>
    </row>
    <row r="56" spans="1:13" ht="15" customHeight="1">
      <c r="A56" s="5"/>
      <c r="B56" s="6" t="s">
        <v>3</v>
      </c>
      <c r="C56" s="6">
        <v>1</v>
      </c>
      <c r="D56" s="6">
        <v>2</v>
      </c>
      <c r="E56" s="6">
        <v>3</v>
      </c>
      <c r="F56" s="6">
        <v>4</v>
      </c>
      <c r="G56" s="6">
        <v>5</v>
      </c>
      <c r="H56" s="6">
        <v>6</v>
      </c>
      <c r="I56" s="6">
        <v>7</v>
      </c>
      <c r="J56" s="6">
        <v>8</v>
      </c>
      <c r="K56" s="6">
        <v>9</v>
      </c>
      <c r="L56" s="6">
        <v>10</v>
      </c>
      <c r="M56" s="24" t="s">
        <v>24</v>
      </c>
    </row>
    <row r="57" spans="1:13" ht="15" customHeight="1">
      <c r="A57" s="5"/>
      <c r="B57" s="67" t="s">
        <v>18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</row>
    <row r="58" spans="1:13" ht="18.75" customHeight="1">
      <c r="A58" s="9">
        <v>1</v>
      </c>
      <c r="B58" s="10" t="s">
        <v>20</v>
      </c>
      <c r="C58" s="11">
        <v>1547.9</v>
      </c>
      <c r="D58" s="18"/>
      <c r="E58" s="11">
        <v>1467.6</v>
      </c>
      <c r="F58" s="11">
        <v>1468.2</v>
      </c>
      <c r="G58" s="18"/>
      <c r="H58" s="11">
        <v>1505.7</v>
      </c>
      <c r="I58" s="18"/>
      <c r="J58" s="18"/>
      <c r="K58" s="11">
        <v>1485.8</v>
      </c>
      <c r="L58" s="11">
        <v>1485</v>
      </c>
      <c r="M58" s="13">
        <f>SUM(C58:L58)/COUNT(C58:L58)</f>
        <v>1493.3666666666668</v>
      </c>
    </row>
    <row r="59" spans="1:13" ht="18.75" customHeight="1">
      <c r="A59" s="9">
        <v>2</v>
      </c>
      <c r="B59" s="10" t="s">
        <v>19</v>
      </c>
      <c r="C59" s="17">
        <v>1444.3</v>
      </c>
      <c r="D59" s="18"/>
      <c r="E59" s="11">
        <v>1518.1</v>
      </c>
      <c r="F59" s="11">
        <v>1461.3</v>
      </c>
      <c r="G59" s="18"/>
      <c r="H59" s="11">
        <v>1512.2</v>
      </c>
      <c r="I59" s="18"/>
      <c r="J59" s="18"/>
      <c r="K59" s="11">
        <v>1476.9</v>
      </c>
      <c r="L59" s="11">
        <v>1487.6</v>
      </c>
      <c r="M59" s="13">
        <f>SUM(C59:L59)/COUNT(C59:L59)</f>
        <v>1483.3999999999999</v>
      </c>
    </row>
    <row r="60" spans="1:13" ht="18.75" customHeight="1">
      <c r="A60" s="9">
        <v>3</v>
      </c>
      <c r="B60" s="10" t="s">
        <v>21</v>
      </c>
      <c r="C60" s="17">
        <v>1439.8</v>
      </c>
      <c r="D60" s="18"/>
      <c r="E60" s="11">
        <v>1418.4</v>
      </c>
      <c r="F60" s="11">
        <v>1409.5</v>
      </c>
      <c r="G60" s="18"/>
      <c r="H60" s="11">
        <v>1461.2</v>
      </c>
      <c r="I60" s="18"/>
      <c r="J60" s="18"/>
      <c r="K60" s="11">
        <v>1454.7</v>
      </c>
      <c r="L60" s="11">
        <v>1459.8</v>
      </c>
      <c r="M60" s="13">
        <f>SUM(C60:L60)/COUNT(C60:L60)</f>
        <v>1440.5666666666666</v>
      </c>
    </row>
    <row r="61" spans="1:13" ht="18.75" customHeight="1">
      <c r="A61" s="9">
        <v>4</v>
      </c>
      <c r="B61" s="10" t="s">
        <v>22</v>
      </c>
      <c r="C61" s="11">
        <v>1431.5</v>
      </c>
      <c r="D61" s="18"/>
      <c r="E61" s="11">
        <v>1096.5</v>
      </c>
      <c r="F61" s="11">
        <v>1262.6</v>
      </c>
      <c r="G61" s="18"/>
      <c r="H61" s="11">
        <v>1384.4</v>
      </c>
      <c r="I61" s="18"/>
      <c r="J61" s="18"/>
      <c r="K61" s="11">
        <v>1350.9</v>
      </c>
      <c r="L61" s="11">
        <v>1445.8</v>
      </c>
      <c r="M61" s="13">
        <f>SUM(C61:L61)/COUNT(C61:L61)</f>
        <v>1328.6166666666666</v>
      </c>
    </row>
    <row r="65534" ht="12.75" customHeight="1"/>
    <row r="65535" ht="12.75" customHeight="1"/>
    <row r="65536" ht="12.75" customHeight="1"/>
  </sheetData>
  <sheetProtection selectLockedCells="1" selectUnlockedCells="1"/>
  <mergeCells count="16">
    <mergeCell ref="A1:N1"/>
    <mergeCell ref="A2:N2"/>
    <mergeCell ref="C4:L4"/>
    <mergeCell ref="B6:N6"/>
    <mergeCell ref="C13:L13"/>
    <mergeCell ref="B15:N15"/>
    <mergeCell ref="C46:M46"/>
    <mergeCell ref="B48:M48"/>
    <mergeCell ref="C55:M55"/>
    <mergeCell ref="B57:M57"/>
    <mergeCell ref="C22:L22"/>
    <mergeCell ref="B24:N24"/>
    <mergeCell ref="A33:N33"/>
    <mergeCell ref="A34:N34"/>
    <mergeCell ref="C36:M36"/>
    <mergeCell ref="B38:M38"/>
  </mergeCells>
  <printOptions/>
  <pageMargins left="0.5902777777777778" right="0.5902777777777778" top="0.5902777777777778" bottom="0.39375" header="0.5118055555555555" footer="0.5118055555555555"/>
  <pageSetup horizontalDpi="300" verticalDpi="300" orientation="landscape" paperSize="9" scale="86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view="pageBreakPreview" zoomScale="75" zoomScaleNormal="75" zoomScaleSheetLayoutView="75" zoomScalePageLayoutView="0" workbookViewId="0" topLeftCell="A1">
      <selection activeCell="Q46" sqref="Q46"/>
    </sheetView>
  </sheetViews>
  <sheetFormatPr defaultColWidth="11.421875" defaultRowHeight="4.5" customHeight="1"/>
  <cols>
    <col min="1" max="1" width="6.7109375" style="1" customWidth="1"/>
    <col min="2" max="2" width="24.7109375" style="1" customWidth="1"/>
    <col min="3" max="3" width="0" style="26" hidden="1" customWidth="1"/>
    <col min="4" max="4" width="16.28125" style="26" customWidth="1"/>
    <col min="5" max="11" width="7.28125" style="26" customWidth="1"/>
    <col min="12" max="13" width="7.7109375" style="26" customWidth="1"/>
    <col min="14" max="14" width="7.00390625" style="26" customWidth="1"/>
    <col min="15" max="15" width="10.57421875" style="1" customWidth="1"/>
    <col min="16" max="16384" width="11.421875" style="1" customWidth="1"/>
  </cols>
  <sheetData>
    <row r="1" spans="1:15" ht="1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2" customFormat="1" ht="16.5" customHeight="1">
      <c r="A2" s="72" t="s">
        <v>25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ht="16.5" customHeight="1"/>
    <row r="4" spans="5:14" ht="18.75" customHeight="1">
      <c r="E4" s="66" t="s">
        <v>2</v>
      </c>
      <c r="F4" s="66"/>
      <c r="G4" s="66"/>
      <c r="H4" s="66"/>
      <c r="I4" s="66"/>
      <c r="J4" s="66"/>
      <c r="K4" s="66"/>
      <c r="L4" s="66"/>
      <c r="M4" s="66"/>
      <c r="N4" s="66"/>
    </row>
    <row r="5" spans="1:15" ht="15.75" customHeight="1">
      <c r="A5" s="27" t="s">
        <v>26</v>
      </c>
      <c r="B5" s="28" t="s">
        <v>27</v>
      </c>
      <c r="C5" s="29" t="s">
        <v>28</v>
      </c>
      <c r="D5" s="30"/>
      <c r="E5" s="31">
        <v>1</v>
      </c>
      <c r="F5" s="32">
        <v>2</v>
      </c>
      <c r="G5" s="32">
        <v>3</v>
      </c>
      <c r="H5" s="32">
        <v>4</v>
      </c>
      <c r="I5" s="32">
        <v>5</v>
      </c>
      <c r="J5" s="32">
        <v>6</v>
      </c>
      <c r="K5" s="32">
        <v>7</v>
      </c>
      <c r="L5" s="33">
        <v>8</v>
      </c>
      <c r="M5" s="33">
        <v>9</v>
      </c>
      <c r="N5" s="34">
        <v>10</v>
      </c>
      <c r="O5" s="35" t="s">
        <v>29</v>
      </c>
    </row>
    <row r="6" spans="1:15" ht="15.75" customHeight="1">
      <c r="A6" s="36">
        <v>1</v>
      </c>
      <c r="B6" s="37" t="s">
        <v>30</v>
      </c>
      <c r="C6" s="38">
        <v>1959</v>
      </c>
      <c r="D6" s="38" t="s">
        <v>31</v>
      </c>
      <c r="E6" s="39">
        <v>412.4</v>
      </c>
      <c r="F6" s="36">
        <v>415.7</v>
      </c>
      <c r="G6" s="39">
        <v>403.6</v>
      </c>
      <c r="H6" s="39">
        <v>406.9</v>
      </c>
      <c r="I6" s="38">
        <v>411.6</v>
      </c>
      <c r="J6" s="38">
        <v>410.5</v>
      </c>
      <c r="K6" s="38">
        <v>409.6</v>
      </c>
      <c r="L6" s="38">
        <v>405.5</v>
      </c>
      <c r="M6" s="38">
        <v>409.5</v>
      </c>
      <c r="N6" s="38">
        <v>414.4</v>
      </c>
      <c r="O6" s="40">
        <f aca="true" t="shared" si="0" ref="O6:O65">SUM(E6:N6)/COUNT(E6:N6)</f>
        <v>409.96999999999997</v>
      </c>
    </row>
    <row r="7" spans="1:15" ht="15.75" customHeight="1">
      <c r="A7" s="36">
        <v>2</v>
      </c>
      <c r="B7" s="41" t="s">
        <v>32</v>
      </c>
      <c r="C7" s="42">
        <v>1991</v>
      </c>
      <c r="D7" s="42" t="s">
        <v>31</v>
      </c>
      <c r="E7" s="43">
        <v>405</v>
      </c>
      <c r="F7" s="39">
        <v>409.3</v>
      </c>
      <c r="G7" s="42">
        <v>403.8</v>
      </c>
      <c r="H7" s="42">
        <v>414.6</v>
      </c>
      <c r="I7" s="42">
        <v>412.3</v>
      </c>
      <c r="J7" s="42" t="s">
        <v>33</v>
      </c>
      <c r="K7" s="42">
        <v>411.2</v>
      </c>
      <c r="L7" s="42">
        <v>408.4</v>
      </c>
      <c r="M7" s="42">
        <v>409.1</v>
      </c>
      <c r="N7" s="42">
        <v>413.7</v>
      </c>
      <c r="O7" s="40">
        <f t="shared" si="0"/>
        <v>409.71111111111105</v>
      </c>
    </row>
    <row r="8" spans="1:15" ht="15.75" customHeight="1">
      <c r="A8" s="36">
        <v>3</v>
      </c>
      <c r="B8" s="44" t="s">
        <v>34</v>
      </c>
      <c r="C8" s="45">
        <v>1972</v>
      </c>
      <c r="D8" s="39" t="s">
        <v>31</v>
      </c>
      <c r="E8" s="39">
        <v>402.1</v>
      </c>
      <c r="F8" s="39">
        <v>412.1</v>
      </c>
      <c r="G8" s="39">
        <v>406.1</v>
      </c>
      <c r="H8" s="39" t="s">
        <v>33</v>
      </c>
      <c r="I8" s="43">
        <v>411</v>
      </c>
      <c r="J8" s="39">
        <v>411.3</v>
      </c>
      <c r="K8" s="39">
        <v>408.1</v>
      </c>
      <c r="L8" s="39">
        <v>410.9</v>
      </c>
      <c r="M8" s="39">
        <v>405.5</v>
      </c>
      <c r="N8" s="39">
        <v>409</v>
      </c>
      <c r="O8" s="40">
        <f t="shared" si="0"/>
        <v>408.4555555555556</v>
      </c>
    </row>
    <row r="9" spans="1:15" ht="15.75" customHeight="1">
      <c r="A9" s="36">
        <v>4</v>
      </c>
      <c r="B9" s="37" t="s">
        <v>35</v>
      </c>
      <c r="C9" s="38"/>
      <c r="D9" s="38" t="s">
        <v>31</v>
      </c>
      <c r="E9" s="46">
        <v>401.7</v>
      </c>
      <c r="F9" s="46">
        <v>407.7</v>
      </c>
      <c r="G9" s="46">
        <v>408.6</v>
      </c>
      <c r="H9" s="38">
        <v>402.8</v>
      </c>
      <c r="I9" s="38">
        <v>407.6</v>
      </c>
      <c r="J9" s="38">
        <v>412.1</v>
      </c>
      <c r="K9" s="38">
        <v>411.8</v>
      </c>
      <c r="L9" s="38">
        <v>411.1</v>
      </c>
      <c r="M9" s="47">
        <v>405</v>
      </c>
      <c r="N9" s="38">
        <v>414.7</v>
      </c>
      <c r="O9" s="40">
        <f t="shared" si="0"/>
        <v>408.31</v>
      </c>
    </row>
    <row r="10" spans="1:15" ht="15.75" customHeight="1">
      <c r="A10" s="36">
        <v>5</v>
      </c>
      <c r="B10" s="37" t="s">
        <v>36</v>
      </c>
      <c r="C10" s="48">
        <v>24113</v>
      </c>
      <c r="D10" s="48" t="s">
        <v>31</v>
      </c>
      <c r="E10" s="43">
        <v>404</v>
      </c>
      <c r="F10" s="36">
        <v>399.2</v>
      </c>
      <c r="G10" s="43">
        <v>402.2</v>
      </c>
      <c r="H10" s="39" t="s">
        <v>33</v>
      </c>
      <c r="I10" s="39">
        <v>403.9</v>
      </c>
      <c r="J10" s="39">
        <v>411.1</v>
      </c>
      <c r="K10" s="39">
        <v>404.1</v>
      </c>
      <c r="L10" s="38" t="s">
        <v>33</v>
      </c>
      <c r="M10" s="42" t="s">
        <v>33</v>
      </c>
      <c r="N10" s="38"/>
      <c r="O10" s="40">
        <f t="shared" si="0"/>
        <v>404.0833333333333</v>
      </c>
    </row>
    <row r="11" spans="1:15" ht="15.75" customHeight="1">
      <c r="A11" s="36">
        <v>6</v>
      </c>
      <c r="B11" s="37" t="s">
        <v>37</v>
      </c>
      <c r="C11" s="38">
        <v>1964</v>
      </c>
      <c r="D11" s="38" t="s">
        <v>31</v>
      </c>
      <c r="E11" s="39">
        <v>404.9</v>
      </c>
      <c r="F11" s="38">
        <v>399.4</v>
      </c>
      <c r="G11" s="38">
        <v>407.7</v>
      </c>
      <c r="H11" s="38">
        <v>402.5</v>
      </c>
      <c r="I11" s="38">
        <v>405.6</v>
      </c>
      <c r="J11" s="38">
        <v>402.1</v>
      </c>
      <c r="K11" s="38">
        <v>403.2</v>
      </c>
      <c r="L11" s="38" t="s">
        <v>33</v>
      </c>
      <c r="M11" s="38">
        <v>403.9</v>
      </c>
      <c r="N11" s="38">
        <v>404.3</v>
      </c>
      <c r="O11" s="40">
        <f t="shared" si="0"/>
        <v>403.73333333333335</v>
      </c>
    </row>
    <row r="12" spans="1:15" ht="15.75" customHeight="1">
      <c r="A12" s="36">
        <v>7</v>
      </c>
      <c r="B12" s="41" t="s">
        <v>38</v>
      </c>
      <c r="C12" s="42"/>
      <c r="D12" s="42" t="s">
        <v>39</v>
      </c>
      <c r="E12" s="39">
        <v>405.2</v>
      </c>
      <c r="F12" s="43">
        <v>404</v>
      </c>
      <c r="G12" s="39">
        <v>401.9</v>
      </c>
      <c r="H12" s="39" t="s">
        <v>33</v>
      </c>
      <c r="I12" s="39">
        <v>405.2</v>
      </c>
      <c r="J12" s="39">
        <v>405.9</v>
      </c>
      <c r="K12" s="39">
        <v>398.3</v>
      </c>
      <c r="L12" s="39" t="s">
        <v>33</v>
      </c>
      <c r="M12" s="39" t="s">
        <v>33</v>
      </c>
      <c r="N12" s="39">
        <v>401</v>
      </c>
      <c r="O12" s="40">
        <f t="shared" si="0"/>
        <v>403.07142857142856</v>
      </c>
    </row>
    <row r="13" spans="1:15" ht="15.75" customHeight="1">
      <c r="A13" s="36">
        <v>8</v>
      </c>
      <c r="B13" s="37" t="s">
        <v>40</v>
      </c>
      <c r="C13" s="48"/>
      <c r="D13" s="48" t="s">
        <v>31</v>
      </c>
      <c r="E13" s="39" t="s">
        <v>33</v>
      </c>
      <c r="F13" s="36">
        <v>397.9</v>
      </c>
      <c r="G13" s="36">
        <v>399.9</v>
      </c>
      <c r="H13" s="39">
        <v>401.8</v>
      </c>
      <c r="I13" s="38">
        <v>401.2</v>
      </c>
      <c r="J13" s="38">
        <v>410.9</v>
      </c>
      <c r="K13" s="38">
        <v>401.5</v>
      </c>
      <c r="L13" s="38" t="s">
        <v>33</v>
      </c>
      <c r="M13" s="38">
        <v>401.4</v>
      </c>
      <c r="N13" s="38"/>
      <c r="O13" s="40">
        <f t="shared" si="0"/>
        <v>402.0857142857143</v>
      </c>
    </row>
    <row r="14" spans="1:15" ht="15.75" customHeight="1">
      <c r="A14" s="36">
        <v>9</v>
      </c>
      <c r="B14" s="37" t="s">
        <v>41</v>
      </c>
      <c r="C14" s="38">
        <v>1939</v>
      </c>
      <c r="D14" s="38" t="s">
        <v>42</v>
      </c>
      <c r="E14" s="36">
        <v>395.5</v>
      </c>
      <c r="F14" s="36">
        <v>407.8</v>
      </c>
      <c r="G14" s="49">
        <v>403</v>
      </c>
      <c r="H14" s="39">
        <v>402.6</v>
      </c>
      <c r="I14" s="38">
        <v>397.7</v>
      </c>
      <c r="J14" s="38">
        <v>403.4</v>
      </c>
      <c r="K14" s="38" t="s">
        <v>33</v>
      </c>
      <c r="L14" s="38">
        <v>395.5</v>
      </c>
      <c r="M14" s="38">
        <v>403.4</v>
      </c>
      <c r="N14" s="38">
        <v>396.3</v>
      </c>
      <c r="O14" s="40">
        <f t="shared" si="0"/>
        <v>400.5777777777778</v>
      </c>
    </row>
    <row r="15" spans="1:15" ht="15.75" customHeight="1">
      <c r="A15" s="36">
        <v>10</v>
      </c>
      <c r="B15" s="37" t="s">
        <v>43</v>
      </c>
      <c r="C15" s="38"/>
      <c r="D15" s="38" t="s">
        <v>15</v>
      </c>
      <c r="E15" s="43">
        <v>396</v>
      </c>
      <c r="F15" s="38">
        <v>384.8</v>
      </c>
      <c r="G15" s="38">
        <v>400.9</v>
      </c>
      <c r="H15" s="38">
        <v>402.1</v>
      </c>
      <c r="I15" s="38">
        <v>399.1</v>
      </c>
      <c r="J15" s="38">
        <v>393.4</v>
      </c>
      <c r="K15" s="38">
        <v>401.9</v>
      </c>
      <c r="L15" s="38">
        <v>406.6</v>
      </c>
      <c r="M15" s="38">
        <v>400.5</v>
      </c>
      <c r="N15" s="38"/>
      <c r="O15" s="40">
        <f t="shared" si="0"/>
        <v>398.3666666666666</v>
      </c>
    </row>
    <row r="16" spans="1:15" ht="15.75" customHeight="1">
      <c r="A16" s="36">
        <v>11</v>
      </c>
      <c r="B16" s="37" t="s">
        <v>44</v>
      </c>
      <c r="C16" s="38"/>
      <c r="D16" s="38" t="s">
        <v>42</v>
      </c>
      <c r="E16" s="36">
        <v>399.9</v>
      </c>
      <c r="F16" s="36" t="s">
        <v>33</v>
      </c>
      <c r="G16" s="39">
        <v>396.3</v>
      </c>
      <c r="H16" s="43">
        <v>394</v>
      </c>
      <c r="I16" s="38">
        <v>401.9</v>
      </c>
      <c r="J16" s="38">
        <v>404.9</v>
      </c>
      <c r="K16" s="38" t="s">
        <v>33</v>
      </c>
      <c r="L16" s="38">
        <v>400.6</v>
      </c>
      <c r="M16" s="38">
        <v>389.4</v>
      </c>
      <c r="N16" s="38">
        <v>390.3</v>
      </c>
      <c r="O16" s="40">
        <f t="shared" si="0"/>
        <v>397.1625</v>
      </c>
    </row>
    <row r="17" spans="1:15" ht="15.75" customHeight="1">
      <c r="A17" s="36">
        <v>12</v>
      </c>
      <c r="B17" s="37" t="s">
        <v>45</v>
      </c>
      <c r="C17" s="38">
        <v>1991</v>
      </c>
      <c r="D17" s="38" t="s">
        <v>31</v>
      </c>
      <c r="E17" s="39">
        <v>400.2</v>
      </c>
      <c r="F17" s="38">
        <v>398.8</v>
      </c>
      <c r="G17" s="38">
        <v>399.3</v>
      </c>
      <c r="H17" s="38">
        <v>394.5</v>
      </c>
      <c r="I17" s="38">
        <v>395.4</v>
      </c>
      <c r="J17" s="38">
        <v>397.3</v>
      </c>
      <c r="K17" s="38">
        <v>398.2</v>
      </c>
      <c r="L17" s="38" t="s">
        <v>33</v>
      </c>
      <c r="M17" s="38">
        <v>391.7</v>
      </c>
      <c r="N17" s="38">
        <v>389</v>
      </c>
      <c r="O17" s="40">
        <f t="shared" si="0"/>
        <v>396.0444444444444</v>
      </c>
    </row>
    <row r="18" spans="1:15" ht="15.75" customHeight="1">
      <c r="A18" s="36">
        <v>13</v>
      </c>
      <c r="B18" s="50" t="s">
        <v>46</v>
      </c>
      <c r="C18" s="39">
        <v>1988</v>
      </c>
      <c r="D18" s="39" t="s">
        <v>47</v>
      </c>
      <c r="E18" s="39">
        <v>404.7</v>
      </c>
      <c r="F18" s="38">
        <v>387.7</v>
      </c>
      <c r="G18" s="38">
        <v>390.1</v>
      </c>
      <c r="H18" s="38" t="s">
        <v>33</v>
      </c>
      <c r="I18" s="47">
        <v>392</v>
      </c>
      <c r="J18" s="38">
        <v>401.5</v>
      </c>
      <c r="K18" s="38" t="s">
        <v>33</v>
      </c>
      <c r="L18" s="38">
        <v>400.6</v>
      </c>
      <c r="M18" s="38">
        <v>399.7</v>
      </c>
      <c r="N18" s="38">
        <v>396.9</v>
      </c>
      <c r="O18" s="40">
        <f t="shared" si="0"/>
        <v>396.65</v>
      </c>
    </row>
    <row r="19" spans="1:15" ht="15.75" customHeight="1">
      <c r="A19" s="36">
        <v>14</v>
      </c>
      <c r="B19" s="37" t="s">
        <v>48</v>
      </c>
      <c r="C19" s="48">
        <v>26497</v>
      </c>
      <c r="D19" s="48" t="s">
        <v>47</v>
      </c>
      <c r="E19" s="39">
        <v>399.3</v>
      </c>
      <c r="F19" s="36">
        <v>393.7</v>
      </c>
      <c r="G19" s="36">
        <v>399.4</v>
      </c>
      <c r="H19" s="39">
        <v>381.1</v>
      </c>
      <c r="I19" s="38">
        <v>391.5</v>
      </c>
      <c r="J19" s="38">
        <v>399.9</v>
      </c>
      <c r="K19" s="38">
        <v>397.5</v>
      </c>
      <c r="L19" s="38">
        <v>392.5</v>
      </c>
      <c r="M19" s="38">
        <v>399.9</v>
      </c>
      <c r="N19" s="38">
        <v>397.4</v>
      </c>
      <c r="O19" s="40">
        <f t="shared" si="0"/>
        <v>395.22</v>
      </c>
    </row>
    <row r="20" spans="1:15" ht="15.75" customHeight="1">
      <c r="A20" s="36">
        <v>15</v>
      </c>
      <c r="B20" s="41" t="s">
        <v>49</v>
      </c>
      <c r="C20" s="42"/>
      <c r="D20" s="42" t="s">
        <v>47</v>
      </c>
      <c r="E20" s="39">
        <v>394.9</v>
      </c>
      <c r="F20" s="38">
        <v>394.1</v>
      </c>
      <c r="G20" s="38">
        <v>386.4</v>
      </c>
      <c r="H20" s="38">
        <v>397.2</v>
      </c>
      <c r="I20" s="38">
        <v>383.1</v>
      </c>
      <c r="J20" s="38">
        <v>397.2</v>
      </c>
      <c r="K20" s="38">
        <v>397.2</v>
      </c>
      <c r="L20" s="38">
        <v>400.4</v>
      </c>
      <c r="M20" s="38">
        <v>401.3</v>
      </c>
      <c r="N20" s="38">
        <v>397</v>
      </c>
      <c r="O20" s="40">
        <f t="shared" si="0"/>
        <v>394.88</v>
      </c>
    </row>
    <row r="21" spans="1:15" ht="15.75" customHeight="1">
      <c r="A21" s="36">
        <v>16</v>
      </c>
      <c r="B21" s="37" t="s">
        <v>50</v>
      </c>
      <c r="C21" s="48">
        <v>15319</v>
      </c>
      <c r="D21" s="48" t="s">
        <v>42</v>
      </c>
      <c r="E21" s="36">
        <v>390.9</v>
      </c>
      <c r="F21" s="39" t="s">
        <v>33</v>
      </c>
      <c r="G21" s="39">
        <v>398.7</v>
      </c>
      <c r="H21" s="39" t="s">
        <v>33</v>
      </c>
      <c r="I21" s="38">
        <v>400.5</v>
      </c>
      <c r="J21" s="38">
        <v>388.6</v>
      </c>
      <c r="K21" s="38" t="s">
        <v>33</v>
      </c>
      <c r="L21" s="38" t="s">
        <v>33</v>
      </c>
      <c r="M21" s="38">
        <v>391.7</v>
      </c>
      <c r="N21" s="38"/>
      <c r="O21" s="40">
        <f t="shared" si="0"/>
        <v>394.08</v>
      </c>
    </row>
    <row r="22" spans="1:15" ht="15.75" customHeight="1">
      <c r="A22" s="36">
        <v>17</v>
      </c>
      <c r="B22" s="41" t="s">
        <v>51</v>
      </c>
      <c r="C22" s="42"/>
      <c r="D22" s="42" t="s">
        <v>39</v>
      </c>
      <c r="E22" s="43">
        <v>388.4</v>
      </c>
      <c r="F22" s="39">
        <v>397.6</v>
      </c>
      <c r="G22" s="36">
        <v>399.4</v>
      </c>
      <c r="H22" s="39">
        <v>389.2</v>
      </c>
      <c r="I22" s="42">
        <v>397.7</v>
      </c>
      <c r="J22" s="42">
        <v>395.6</v>
      </c>
      <c r="K22" s="42">
        <v>392.4</v>
      </c>
      <c r="L22" s="51">
        <v>387</v>
      </c>
      <c r="M22" s="42">
        <v>396.8</v>
      </c>
      <c r="N22" s="42"/>
      <c r="O22" s="40">
        <f t="shared" si="0"/>
        <v>393.78888888888895</v>
      </c>
    </row>
    <row r="23" spans="1:15" ht="15.75" customHeight="1">
      <c r="A23" s="36">
        <v>18</v>
      </c>
      <c r="B23" s="37" t="s">
        <v>52</v>
      </c>
      <c r="C23" s="38"/>
      <c r="D23" s="38" t="s">
        <v>31</v>
      </c>
      <c r="E23" s="39" t="s">
        <v>33</v>
      </c>
      <c r="F23" s="38" t="s">
        <v>33</v>
      </c>
      <c r="G23" s="38" t="s">
        <v>33</v>
      </c>
      <c r="H23" s="38" t="s">
        <v>33</v>
      </c>
      <c r="I23" s="38" t="s">
        <v>33</v>
      </c>
      <c r="J23" s="38">
        <v>382.4</v>
      </c>
      <c r="K23" s="38" t="s">
        <v>33</v>
      </c>
      <c r="L23" s="38" t="s">
        <v>33</v>
      </c>
      <c r="M23" s="47">
        <v>405</v>
      </c>
      <c r="N23" s="38">
        <v>397.3</v>
      </c>
      <c r="O23" s="40">
        <f t="shared" si="0"/>
        <v>394.90000000000003</v>
      </c>
    </row>
    <row r="24" spans="1:15" ht="15.75" customHeight="1">
      <c r="A24" s="36">
        <v>19</v>
      </c>
      <c r="B24" s="41" t="s">
        <v>53</v>
      </c>
      <c r="C24" s="52">
        <v>31239</v>
      </c>
      <c r="D24" s="52" t="s">
        <v>47</v>
      </c>
      <c r="E24" s="39">
        <v>397.8</v>
      </c>
      <c r="F24" s="38">
        <v>391.4</v>
      </c>
      <c r="G24" s="38">
        <v>396.2</v>
      </c>
      <c r="H24" s="38">
        <v>393.3</v>
      </c>
      <c r="I24" s="38" t="s">
        <v>33</v>
      </c>
      <c r="J24" s="38">
        <v>387.2</v>
      </c>
      <c r="K24" s="38">
        <v>388.7</v>
      </c>
      <c r="L24" s="38">
        <v>392.9</v>
      </c>
      <c r="M24" s="38" t="s">
        <v>33</v>
      </c>
      <c r="N24" s="38"/>
      <c r="O24" s="40">
        <f t="shared" si="0"/>
        <v>392.5</v>
      </c>
    </row>
    <row r="25" spans="1:15" ht="15.75" customHeight="1">
      <c r="A25" s="36">
        <v>20</v>
      </c>
      <c r="B25" s="37" t="s">
        <v>54</v>
      </c>
      <c r="C25" s="48">
        <v>29296</v>
      </c>
      <c r="D25" s="48" t="s">
        <v>47</v>
      </c>
      <c r="E25" s="39">
        <v>395.8</v>
      </c>
      <c r="F25" s="39">
        <v>385.4</v>
      </c>
      <c r="G25" s="39" t="s">
        <v>33</v>
      </c>
      <c r="H25" s="39">
        <v>390.5</v>
      </c>
      <c r="I25" s="38">
        <v>394.3</v>
      </c>
      <c r="J25" s="38">
        <v>385.6</v>
      </c>
      <c r="K25" s="38" t="s">
        <v>33</v>
      </c>
      <c r="L25" s="38">
        <v>393.1</v>
      </c>
      <c r="M25" s="47">
        <v>380</v>
      </c>
      <c r="N25" s="38">
        <v>385.7</v>
      </c>
      <c r="O25" s="40">
        <f t="shared" si="0"/>
        <v>388.79999999999995</v>
      </c>
    </row>
    <row r="26" spans="1:15" ht="15.75" customHeight="1">
      <c r="A26" s="36">
        <v>21</v>
      </c>
      <c r="B26" s="53" t="s">
        <v>55</v>
      </c>
      <c r="C26" s="46">
        <v>1982</v>
      </c>
      <c r="D26" s="46" t="s">
        <v>42</v>
      </c>
      <c r="E26" s="36">
        <v>383.2</v>
      </c>
      <c r="F26" s="36">
        <v>384.8</v>
      </c>
      <c r="G26" s="39">
        <v>391.2</v>
      </c>
      <c r="H26" s="39" t="s">
        <v>33</v>
      </c>
      <c r="I26" s="47">
        <v>388</v>
      </c>
      <c r="J26" s="38">
        <v>389.9</v>
      </c>
      <c r="K26" s="38">
        <v>396.1</v>
      </c>
      <c r="L26" s="38">
        <v>390.7</v>
      </c>
      <c r="M26" s="38" t="s">
        <v>33</v>
      </c>
      <c r="N26" s="38">
        <v>393.3</v>
      </c>
      <c r="O26" s="40">
        <f t="shared" si="0"/>
        <v>389.65</v>
      </c>
    </row>
    <row r="27" spans="1:15" ht="15.75" customHeight="1">
      <c r="A27" s="36">
        <v>22</v>
      </c>
      <c r="B27" s="50" t="s">
        <v>56</v>
      </c>
      <c r="C27" s="39">
        <v>1986</v>
      </c>
      <c r="D27" s="39" t="s">
        <v>39</v>
      </c>
      <c r="E27" s="39">
        <v>387.8</v>
      </c>
      <c r="F27" s="39">
        <v>387.4</v>
      </c>
      <c r="G27" s="39">
        <v>391.2</v>
      </c>
      <c r="H27" s="39">
        <v>390.9</v>
      </c>
      <c r="I27" s="39">
        <v>374.1</v>
      </c>
      <c r="J27" s="39">
        <v>398.7</v>
      </c>
      <c r="K27" s="39">
        <v>389.5</v>
      </c>
      <c r="L27" s="39">
        <v>393.4</v>
      </c>
      <c r="M27" s="39" t="s">
        <v>33</v>
      </c>
      <c r="N27" s="39"/>
      <c r="O27" s="40">
        <f t="shared" si="0"/>
        <v>389.125</v>
      </c>
    </row>
    <row r="28" spans="1:15" ht="15.75" customHeight="1">
      <c r="A28" s="36">
        <v>23</v>
      </c>
      <c r="B28" s="37" t="s">
        <v>57</v>
      </c>
      <c r="C28" s="38"/>
      <c r="D28" s="38" t="s">
        <v>39</v>
      </c>
      <c r="E28" s="39">
        <v>395.9</v>
      </c>
      <c r="F28" s="38">
        <v>389.3</v>
      </c>
      <c r="G28" s="47">
        <v>389</v>
      </c>
      <c r="H28" s="38">
        <v>383.6</v>
      </c>
      <c r="I28" s="38">
        <v>384.3</v>
      </c>
      <c r="J28" s="38">
        <v>403.4</v>
      </c>
      <c r="K28" s="38">
        <v>384.1</v>
      </c>
      <c r="L28" s="38">
        <v>381.9</v>
      </c>
      <c r="M28" s="38">
        <v>380.7</v>
      </c>
      <c r="N28" s="38">
        <v>395.3</v>
      </c>
      <c r="O28" s="40">
        <f t="shared" si="0"/>
        <v>388.75</v>
      </c>
    </row>
    <row r="29" spans="1:15" ht="16.5" customHeight="1">
      <c r="A29" s="36">
        <v>24</v>
      </c>
      <c r="B29" s="50" t="s">
        <v>58</v>
      </c>
      <c r="C29" s="39"/>
      <c r="D29" s="39" t="s">
        <v>47</v>
      </c>
      <c r="E29" s="39" t="s">
        <v>33</v>
      </c>
      <c r="F29" s="39">
        <v>386.6</v>
      </c>
      <c r="G29" s="39">
        <v>385.7</v>
      </c>
      <c r="H29" s="39">
        <v>385.6</v>
      </c>
      <c r="I29" s="39">
        <v>383.2</v>
      </c>
      <c r="J29" s="39">
        <v>391.7</v>
      </c>
      <c r="K29" s="39" t="s">
        <v>33</v>
      </c>
      <c r="L29" s="39" t="s">
        <v>33</v>
      </c>
      <c r="M29" s="39" t="s">
        <v>33</v>
      </c>
      <c r="N29" s="39">
        <v>368.5</v>
      </c>
      <c r="O29" s="40">
        <f t="shared" si="0"/>
        <v>383.55</v>
      </c>
    </row>
    <row r="30" spans="1:15" ht="16.5" customHeight="1">
      <c r="A30" s="36">
        <v>25</v>
      </c>
      <c r="B30" s="37" t="s">
        <v>59</v>
      </c>
      <c r="C30" s="38"/>
      <c r="D30" s="38" t="s">
        <v>47</v>
      </c>
      <c r="E30" s="39">
        <v>381.1</v>
      </c>
      <c r="F30" s="39">
        <v>383.9</v>
      </c>
      <c r="G30" s="39">
        <v>386.3</v>
      </c>
      <c r="H30" s="39">
        <v>393.7</v>
      </c>
      <c r="I30" s="39">
        <v>374.6</v>
      </c>
      <c r="J30" s="39">
        <v>382.8</v>
      </c>
      <c r="K30" s="39">
        <v>388.8</v>
      </c>
      <c r="L30" s="39">
        <v>386.9</v>
      </c>
      <c r="M30" s="42">
        <v>388.3</v>
      </c>
      <c r="N30" s="39">
        <v>391.4</v>
      </c>
      <c r="O30" s="40">
        <f t="shared" si="0"/>
        <v>385.7800000000001</v>
      </c>
    </row>
    <row r="31" spans="1:15" ht="16.5" customHeight="1">
      <c r="A31" s="36">
        <v>26</v>
      </c>
      <c r="B31" s="37" t="s">
        <v>60</v>
      </c>
      <c r="C31" s="38"/>
      <c r="D31" s="38" t="s">
        <v>42</v>
      </c>
      <c r="E31" s="43">
        <v>385.6</v>
      </c>
      <c r="F31" s="36">
        <v>391.4</v>
      </c>
      <c r="G31" s="49">
        <v>387</v>
      </c>
      <c r="H31" s="43">
        <v>378</v>
      </c>
      <c r="I31" s="38">
        <v>383.5</v>
      </c>
      <c r="J31" s="38">
        <v>384.6</v>
      </c>
      <c r="K31" s="38" t="s">
        <v>33</v>
      </c>
      <c r="L31" s="38">
        <v>380.2</v>
      </c>
      <c r="M31" s="38">
        <v>381.5</v>
      </c>
      <c r="N31" s="38">
        <v>378.5</v>
      </c>
      <c r="O31" s="40">
        <f t="shared" si="0"/>
        <v>383.3666666666666</v>
      </c>
    </row>
    <row r="32" spans="1:15" ht="16.5" customHeight="1">
      <c r="A32" s="36">
        <v>27</v>
      </c>
      <c r="B32" s="37" t="s">
        <v>61</v>
      </c>
      <c r="C32" s="38"/>
      <c r="D32" s="38" t="s">
        <v>42</v>
      </c>
      <c r="E32" s="39">
        <v>373.8</v>
      </c>
      <c r="F32" s="36">
        <v>393.6</v>
      </c>
      <c r="G32" s="36">
        <v>389.7</v>
      </c>
      <c r="H32" s="39" t="s">
        <v>33</v>
      </c>
      <c r="I32" s="38">
        <v>373.5</v>
      </c>
      <c r="J32" s="38">
        <v>383.9</v>
      </c>
      <c r="K32" s="38">
        <v>382.6</v>
      </c>
      <c r="L32" s="38">
        <v>390.6</v>
      </c>
      <c r="M32" s="38" t="s">
        <v>33</v>
      </c>
      <c r="N32" s="38">
        <v>392.4</v>
      </c>
      <c r="O32" s="40">
        <f t="shared" si="0"/>
        <v>385.0125</v>
      </c>
    </row>
    <row r="33" spans="1:15" ht="16.5" customHeight="1">
      <c r="A33" s="36">
        <v>28</v>
      </c>
      <c r="B33" s="41" t="s">
        <v>62</v>
      </c>
      <c r="C33" s="42">
        <v>1936</v>
      </c>
      <c r="D33" s="42" t="s">
        <v>63</v>
      </c>
      <c r="E33" s="43">
        <v>379</v>
      </c>
      <c r="F33" s="36">
        <f>+97.8+96.6+98.9+98.2</f>
        <v>391.49999999999994</v>
      </c>
      <c r="G33" s="36">
        <v>390.6</v>
      </c>
      <c r="H33" s="36">
        <v>379.1</v>
      </c>
      <c r="I33" s="51">
        <v>385</v>
      </c>
      <c r="J33" s="42">
        <v>379.8</v>
      </c>
      <c r="K33" s="42">
        <v>386.5</v>
      </c>
      <c r="L33" s="42">
        <v>375.6</v>
      </c>
      <c r="M33" s="42" t="s">
        <v>33</v>
      </c>
      <c r="N33" s="42">
        <v>377.9</v>
      </c>
      <c r="O33" s="40">
        <f t="shared" si="0"/>
        <v>382.77777777777777</v>
      </c>
    </row>
    <row r="34" spans="1:15" ht="16.5" customHeight="1">
      <c r="A34" s="36">
        <v>29</v>
      </c>
      <c r="B34" s="50" t="s">
        <v>64</v>
      </c>
      <c r="C34" s="39"/>
      <c r="D34" s="39" t="s">
        <v>63</v>
      </c>
      <c r="E34" s="43" t="s">
        <v>33</v>
      </c>
      <c r="F34" s="36" t="s">
        <v>33</v>
      </c>
      <c r="G34" s="36" t="s">
        <v>33</v>
      </c>
      <c r="H34" s="39">
        <v>385.4</v>
      </c>
      <c r="I34" s="39" t="s">
        <v>33</v>
      </c>
      <c r="J34" s="39">
        <v>389.4</v>
      </c>
      <c r="K34" s="39" t="s">
        <v>33</v>
      </c>
      <c r="L34" s="39" t="s">
        <v>33</v>
      </c>
      <c r="M34" s="43">
        <v>373</v>
      </c>
      <c r="N34" s="39">
        <v>386.1</v>
      </c>
      <c r="O34" s="40">
        <f t="shared" si="0"/>
        <v>383.475</v>
      </c>
    </row>
    <row r="35" spans="1:15" ht="16.5" customHeight="1">
      <c r="A35" s="36">
        <v>34</v>
      </c>
      <c r="B35" s="37" t="s">
        <v>65</v>
      </c>
      <c r="C35" s="48">
        <v>26936</v>
      </c>
      <c r="D35" s="48" t="s">
        <v>39</v>
      </c>
      <c r="E35" s="43">
        <v>377</v>
      </c>
      <c r="F35" s="36" t="s">
        <v>33</v>
      </c>
      <c r="G35" s="36">
        <v>369.9</v>
      </c>
      <c r="H35" s="39">
        <v>382.5</v>
      </c>
      <c r="I35" s="38" t="s">
        <v>33</v>
      </c>
      <c r="J35" s="38">
        <v>379.9</v>
      </c>
      <c r="K35" s="38" t="s">
        <v>33</v>
      </c>
      <c r="L35" s="38">
        <v>387.5</v>
      </c>
      <c r="M35" s="38">
        <v>390.7</v>
      </c>
      <c r="N35" s="38">
        <v>380.2</v>
      </c>
      <c r="O35" s="40">
        <f t="shared" si="0"/>
        <v>381.09999999999997</v>
      </c>
    </row>
    <row r="36" spans="1:15" ht="16.5" customHeight="1">
      <c r="A36" s="36">
        <v>30</v>
      </c>
      <c r="B36" s="37" t="s">
        <v>66</v>
      </c>
      <c r="C36" s="48">
        <v>27124</v>
      </c>
      <c r="D36" s="48" t="s">
        <v>39</v>
      </c>
      <c r="E36" s="39">
        <v>380.1</v>
      </c>
      <c r="F36" s="38" t="s">
        <v>33</v>
      </c>
      <c r="G36" s="38" t="s">
        <v>33</v>
      </c>
      <c r="H36" s="38" t="s">
        <v>33</v>
      </c>
      <c r="I36" s="38" t="s">
        <v>33</v>
      </c>
      <c r="J36" s="38" t="s">
        <v>33</v>
      </c>
      <c r="K36" s="38" t="s">
        <v>33</v>
      </c>
      <c r="L36" s="38" t="s">
        <v>33</v>
      </c>
      <c r="M36" s="38" t="s">
        <v>33</v>
      </c>
      <c r="N36" s="38"/>
      <c r="O36" s="40">
        <f t="shared" si="0"/>
        <v>380.1</v>
      </c>
    </row>
    <row r="37" spans="1:15" ht="16.5" customHeight="1">
      <c r="A37" s="36">
        <v>31</v>
      </c>
      <c r="B37" s="37" t="s">
        <v>67</v>
      </c>
      <c r="C37" s="38"/>
      <c r="D37" s="38" t="s">
        <v>31</v>
      </c>
      <c r="E37" s="39" t="s">
        <v>33</v>
      </c>
      <c r="F37" s="38" t="s">
        <v>33</v>
      </c>
      <c r="G37" s="38" t="s">
        <v>33</v>
      </c>
      <c r="H37" s="38" t="s">
        <v>33</v>
      </c>
      <c r="I37" s="38" t="s">
        <v>33</v>
      </c>
      <c r="J37" s="38">
        <v>379.4</v>
      </c>
      <c r="K37" s="38" t="s">
        <v>33</v>
      </c>
      <c r="L37" s="38" t="s">
        <v>33</v>
      </c>
      <c r="M37" s="38" t="s">
        <v>33</v>
      </c>
      <c r="N37" s="38"/>
      <c r="O37" s="40">
        <f t="shared" si="0"/>
        <v>379.4</v>
      </c>
    </row>
    <row r="38" spans="1:15" ht="16.5" customHeight="1">
      <c r="A38" s="36">
        <v>32</v>
      </c>
      <c r="B38" s="37" t="s">
        <v>68</v>
      </c>
      <c r="C38" s="38"/>
      <c r="D38" s="38" t="s">
        <v>39</v>
      </c>
      <c r="E38" s="43">
        <v>385.6</v>
      </c>
      <c r="F38" s="38" t="s">
        <v>33</v>
      </c>
      <c r="G38" s="38">
        <v>379.8</v>
      </c>
      <c r="H38" s="38">
        <v>392.3</v>
      </c>
      <c r="I38" s="38" t="s">
        <v>33</v>
      </c>
      <c r="J38" s="38">
        <v>362.4</v>
      </c>
      <c r="K38" s="38" t="s">
        <v>33</v>
      </c>
      <c r="L38" s="38" t="s">
        <v>33</v>
      </c>
      <c r="M38" s="38">
        <v>373.5</v>
      </c>
      <c r="N38" s="38">
        <v>356.9</v>
      </c>
      <c r="O38" s="40">
        <f t="shared" si="0"/>
        <v>375.0833333333333</v>
      </c>
    </row>
    <row r="39" spans="1:15" ht="16.5" customHeight="1">
      <c r="A39" s="36">
        <v>33</v>
      </c>
      <c r="B39" s="41" t="s">
        <v>69</v>
      </c>
      <c r="C39" s="42"/>
      <c r="D39" s="42" t="s">
        <v>47</v>
      </c>
      <c r="E39" s="43" t="s">
        <v>33</v>
      </c>
      <c r="F39" s="36">
        <v>378.6</v>
      </c>
      <c r="G39" s="36" t="s">
        <v>33</v>
      </c>
      <c r="H39" s="36" t="s">
        <v>33</v>
      </c>
      <c r="I39" s="42" t="s">
        <v>33</v>
      </c>
      <c r="J39" s="42" t="s">
        <v>33</v>
      </c>
      <c r="K39" s="42" t="s">
        <v>33</v>
      </c>
      <c r="L39" s="42" t="s">
        <v>33</v>
      </c>
      <c r="M39" s="42" t="s">
        <v>33</v>
      </c>
      <c r="N39" s="42"/>
      <c r="O39" s="40">
        <f t="shared" si="0"/>
        <v>378.6</v>
      </c>
    </row>
    <row r="40" spans="1:15" ht="16.5" customHeight="1">
      <c r="A40" s="36">
        <v>35</v>
      </c>
      <c r="B40" s="37" t="s">
        <v>70</v>
      </c>
      <c r="C40" s="38">
        <v>1938</v>
      </c>
      <c r="D40" s="38" t="s">
        <v>63</v>
      </c>
      <c r="E40" s="43">
        <v>378</v>
      </c>
      <c r="F40" s="36" t="s">
        <v>33</v>
      </c>
      <c r="G40" s="36">
        <v>356.9</v>
      </c>
      <c r="H40" s="39" t="s">
        <v>33</v>
      </c>
      <c r="I40" s="38" t="s">
        <v>33</v>
      </c>
      <c r="J40" s="38">
        <v>388.7</v>
      </c>
      <c r="K40" s="38" t="s">
        <v>33</v>
      </c>
      <c r="L40" s="38" t="s">
        <v>33</v>
      </c>
      <c r="M40" s="38">
        <v>387.8</v>
      </c>
      <c r="N40" s="38">
        <v>372.2</v>
      </c>
      <c r="O40" s="40">
        <f t="shared" si="0"/>
        <v>376.71999999999997</v>
      </c>
    </row>
    <row r="41" spans="1:15" ht="16.5" customHeight="1">
      <c r="A41" s="36">
        <v>36</v>
      </c>
      <c r="B41" s="37" t="s">
        <v>71</v>
      </c>
      <c r="C41" s="38">
        <v>1961</v>
      </c>
      <c r="D41" s="38" t="s">
        <v>15</v>
      </c>
      <c r="E41" s="43">
        <v>382</v>
      </c>
      <c r="F41" s="36" t="s">
        <v>33</v>
      </c>
      <c r="G41" s="36" t="s">
        <v>33</v>
      </c>
      <c r="H41" s="39">
        <v>365.9</v>
      </c>
      <c r="I41" s="38">
        <v>388.9</v>
      </c>
      <c r="J41" s="38">
        <v>367.4</v>
      </c>
      <c r="K41" s="38">
        <v>380.8</v>
      </c>
      <c r="L41" s="38">
        <v>366.1</v>
      </c>
      <c r="M41" s="38">
        <v>364.1</v>
      </c>
      <c r="N41" s="38"/>
      <c r="O41" s="40">
        <f t="shared" si="0"/>
        <v>373.59999999999997</v>
      </c>
    </row>
    <row r="42" spans="1:15" ht="16.5" customHeight="1">
      <c r="A42" s="36">
        <v>37</v>
      </c>
      <c r="B42" s="37" t="s">
        <v>72</v>
      </c>
      <c r="C42" s="38"/>
      <c r="D42" s="38" t="s">
        <v>31</v>
      </c>
      <c r="E42" s="39">
        <v>366.4</v>
      </c>
      <c r="F42" s="39" t="s">
        <v>33</v>
      </c>
      <c r="G42" s="39" t="s">
        <v>33</v>
      </c>
      <c r="H42" s="39">
        <v>378.9</v>
      </c>
      <c r="I42" s="39" t="s">
        <v>33</v>
      </c>
      <c r="J42" s="39">
        <v>373.8</v>
      </c>
      <c r="K42" s="39" t="s">
        <v>33</v>
      </c>
      <c r="L42" s="39" t="s">
        <v>33</v>
      </c>
      <c r="M42" s="39" t="s">
        <v>33</v>
      </c>
      <c r="N42" s="39">
        <v>383.2</v>
      </c>
      <c r="O42" s="40">
        <f t="shared" si="0"/>
        <v>375.575</v>
      </c>
    </row>
    <row r="43" spans="1:15" ht="16.5" customHeight="1">
      <c r="A43" s="36">
        <v>38</v>
      </c>
      <c r="B43" s="41" t="s">
        <v>73</v>
      </c>
      <c r="C43" s="42">
        <v>1973</v>
      </c>
      <c r="D43" s="42" t="s">
        <v>39</v>
      </c>
      <c r="E43" s="39">
        <v>375.8</v>
      </c>
      <c r="F43" s="38" t="s">
        <v>33</v>
      </c>
      <c r="G43" s="38">
        <v>378.4</v>
      </c>
      <c r="H43" s="38">
        <v>375.3</v>
      </c>
      <c r="I43" s="38" t="s">
        <v>33</v>
      </c>
      <c r="J43" s="38">
        <v>382.8</v>
      </c>
      <c r="K43" s="38" t="s">
        <v>33</v>
      </c>
      <c r="L43" s="38" t="s">
        <v>33</v>
      </c>
      <c r="M43" s="47">
        <v>352</v>
      </c>
      <c r="N43" s="38">
        <v>376.9</v>
      </c>
      <c r="O43" s="40">
        <f t="shared" si="0"/>
        <v>373.5333333333333</v>
      </c>
    </row>
    <row r="44" spans="1:15" ht="16.5" customHeight="1">
      <c r="A44" s="36">
        <v>39</v>
      </c>
      <c r="B44" s="37" t="s">
        <v>74</v>
      </c>
      <c r="C44" s="48"/>
      <c r="D44" s="48" t="s">
        <v>31</v>
      </c>
      <c r="E44" s="43" t="s">
        <v>33</v>
      </c>
      <c r="F44" s="36" t="s">
        <v>33</v>
      </c>
      <c r="G44" s="36" t="s">
        <v>33</v>
      </c>
      <c r="H44" s="39">
        <v>370.9</v>
      </c>
      <c r="I44" s="38" t="s">
        <v>33</v>
      </c>
      <c r="J44" s="38" t="s">
        <v>33</v>
      </c>
      <c r="K44" s="38" t="s">
        <v>33</v>
      </c>
      <c r="L44" s="38" t="s">
        <v>33</v>
      </c>
      <c r="M44" s="38" t="s">
        <v>33</v>
      </c>
      <c r="N44" s="38"/>
      <c r="O44" s="40">
        <f t="shared" si="0"/>
        <v>370.9</v>
      </c>
    </row>
    <row r="45" spans="1:15" ht="16.5" customHeight="1">
      <c r="A45" s="36">
        <v>40</v>
      </c>
      <c r="B45" s="37" t="s">
        <v>75</v>
      </c>
      <c r="C45" s="48"/>
      <c r="D45" s="48" t="s">
        <v>42</v>
      </c>
      <c r="E45" s="39" t="s">
        <v>33</v>
      </c>
      <c r="F45" s="38" t="s">
        <v>33</v>
      </c>
      <c r="G45" s="38" t="s">
        <v>33</v>
      </c>
      <c r="H45" s="38" t="s">
        <v>33</v>
      </c>
      <c r="I45" s="38" t="s">
        <v>33</v>
      </c>
      <c r="J45" s="38" t="s">
        <v>33</v>
      </c>
      <c r="K45" s="38" t="s">
        <v>33</v>
      </c>
      <c r="L45" s="38">
        <v>370.1</v>
      </c>
      <c r="M45" s="38" t="s">
        <v>33</v>
      </c>
      <c r="N45" s="38"/>
      <c r="O45" s="40">
        <f t="shared" si="0"/>
        <v>370.1</v>
      </c>
    </row>
    <row r="46" spans="1:15" ht="16.5" customHeight="1">
      <c r="A46" s="36">
        <v>41</v>
      </c>
      <c r="B46" s="37" t="s">
        <v>76</v>
      </c>
      <c r="C46" s="38">
        <v>1965</v>
      </c>
      <c r="D46" s="38" t="s">
        <v>63</v>
      </c>
      <c r="E46" s="39">
        <v>357.2</v>
      </c>
      <c r="F46" s="36">
        <v>379.3</v>
      </c>
      <c r="G46" s="36">
        <v>351.5</v>
      </c>
      <c r="H46" s="39" t="s">
        <v>33</v>
      </c>
      <c r="I46" s="38">
        <v>368.6</v>
      </c>
      <c r="J46" s="38">
        <v>371.5</v>
      </c>
      <c r="K46" s="38">
        <v>363.3</v>
      </c>
      <c r="L46" s="38">
        <v>384.2</v>
      </c>
      <c r="M46" s="38">
        <v>379.4</v>
      </c>
      <c r="N46" s="38">
        <v>381.5</v>
      </c>
      <c r="O46" s="40">
        <f t="shared" si="0"/>
        <v>370.72222222222223</v>
      </c>
    </row>
    <row r="47" spans="1:15" ht="16.5" customHeight="1">
      <c r="A47" s="36">
        <v>42</v>
      </c>
      <c r="B47" s="37" t="s">
        <v>77</v>
      </c>
      <c r="C47" s="38"/>
      <c r="D47" s="38" t="s">
        <v>39</v>
      </c>
      <c r="E47" s="39">
        <v>361.7</v>
      </c>
      <c r="F47" s="38" t="s">
        <v>33</v>
      </c>
      <c r="G47" s="38">
        <v>368.4</v>
      </c>
      <c r="H47" s="38">
        <v>362.7</v>
      </c>
      <c r="I47" s="38" t="s">
        <v>33</v>
      </c>
      <c r="J47" s="38">
        <v>380.6</v>
      </c>
      <c r="K47" s="38" t="s">
        <v>33</v>
      </c>
      <c r="L47" s="38" t="s">
        <v>33</v>
      </c>
      <c r="M47" s="38">
        <v>361.2</v>
      </c>
      <c r="N47" s="38">
        <v>373.9</v>
      </c>
      <c r="O47" s="40">
        <f t="shared" si="0"/>
        <v>368.0833333333333</v>
      </c>
    </row>
    <row r="48" spans="1:15" ht="16.5" customHeight="1">
      <c r="A48" s="36">
        <v>43</v>
      </c>
      <c r="B48" s="37" t="s">
        <v>78</v>
      </c>
      <c r="C48" s="48">
        <v>16505</v>
      </c>
      <c r="D48" s="48" t="s">
        <v>42</v>
      </c>
      <c r="E48" s="39">
        <v>346.5</v>
      </c>
      <c r="F48" s="36">
        <v>363.2</v>
      </c>
      <c r="G48" s="36">
        <v>354.1</v>
      </c>
      <c r="H48" s="39">
        <v>356.2</v>
      </c>
      <c r="I48" s="38">
        <v>375.8</v>
      </c>
      <c r="J48" s="38">
        <f>+93.3+93.4+99.4+93.3</f>
        <v>379.40000000000003</v>
      </c>
      <c r="K48" s="38">
        <v>377.9</v>
      </c>
      <c r="L48" s="38">
        <v>373.5</v>
      </c>
      <c r="M48" s="38" t="s">
        <v>33</v>
      </c>
      <c r="N48" s="38"/>
      <c r="O48" s="40">
        <f t="shared" si="0"/>
        <v>365.82500000000005</v>
      </c>
    </row>
    <row r="49" spans="1:15" ht="16.5" customHeight="1">
      <c r="A49" s="36">
        <v>44</v>
      </c>
      <c r="B49" s="37" t="s">
        <v>79</v>
      </c>
      <c r="C49" s="48">
        <v>15177</v>
      </c>
      <c r="D49" s="48" t="s">
        <v>63</v>
      </c>
      <c r="E49" s="43">
        <v>358</v>
      </c>
      <c r="F49" s="38" t="s">
        <v>33</v>
      </c>
      <c r="G49" s="38">
        <v>371.2</v>
      </c>
      <c r="H49" s="38">
        <v>367.1</v>
      </c>
      <c r="I49" s="38" t="s">
        <v>33</v>
      </c>
      <c r="J49" s="38">
        <v>364.4</v>
      </c>
      <c r="K49" s="38" t="s">
        <v>33</v>
      </c>
      <c r="L49" s="38" t="s">
        <v>33</v>
      </c>
      <c r="M49" s="38">
        <v>368.3</v>
      </c>
      <c r="N49" s="38">
        <v>360</v>
      </c>
      <c r="O49" s="40">
        <f t="shared" si="0"/>
        <v>364.8333333333333</v>
      </c>
    </row>
    <row r="50" spans="1:15" ht="16.5" customHeight="1">
      <c r="A50" s="36">
        <v>45</v>
      </c>
      <c r="B50" s="37" t="s">
        <v>80</v>
      </c>
      <c r="C50" s="48"/>
      <c r="D50" s="48" t="s">
        <v>47</v>
      </c>
      <c r="E50" s="39">
        <v>376.2</v>
      </c>
      <c r="F50" s="38" t="s">
        <v>33</v>
      </c>
      <c r="G50" s="38">
        <v>364.2</v>
      </c>
      <c r="H50" s="38">
        <v>352.3</v>
      </c>
      <c r="I50" s="38">
        <v>366.5</v>
      </c>
      <c r="J50" s="38">
        <v>362.6</v>
      </c>
      <c r="K50" s="38">
        <v>359.9</v>
      </c>
      <c r="L50" s="38" t="s">
        <v>33</v>
      </c>
      <c r="M50" s="38">
        <v>372.6</v>
      </c>
      <c r="N50" s="38">
        <v>377.4</v>
      </c>
      <c r="O50" s="40">
        <f t="shared" si="0"/>
        <v>366.46250000000003</v>
      </c>
    </row>
    <row r="51" spans="1:15" ht="16.5" customHeight="1">
      <c r="A51" s="36">
        <v>46</v>
      </c>
      <c r="B51" s="37" t="s">
        <v>81</v>
      </c>
      <c r="C51" s="38">
        <v>1969</v>
      </c>
      <c r="D51" s="38" t="s">
        <v>63</v>
      </c>
      <c r="E51" s="39">
        <v>367.8</v>
      </c>
      <c r="F51" s="38" t="s">
        <v>33</v>
      </c>
      <c r="G51" s="38" t="s">
        <v>33</v>
      </c>
      <c r="H51" s="38">
        <v>357.8</v>
      </c>
      <c r="I51" s="38" t="s">
        <v>33</v>
      </c>
      <c r="J51" s="38">
        <v>365.2</v>
      </c>
      <c r="K51" s="38" t="s">
        <v>33</v>
      </c>
      <c r="L51" s="38" t="s">
        <v>33</v>
      </c>
      <c r="M51" s="38">
        <v>354.8</v>
      </c>
      <c r="N51" s="38"/>
      <c r="O51" s="40">
        <f t="shared" si="0"/>
        <v>361.4</v>
      </c>
    </row>
    <row r="52" spans="1:15" ht="16.5" customHeight="1">
      <c r="A52" s="36">
        <v>48</v>
      </c>
      <c r="B52" s="37" t="s">
        <v>82</v>
      </c>
      <c r="C52" s="48">
        <v>26183</v>
      </c>
      <c r="D52" s="48" t="s">
        <v>39</v>
      </c>
      <c r="E52" s="36">
        <v>366.8</v>
      </c>
      <c r="F52" s="39" t="s">
        <v>33</v>
      </c>
      <c r="G52" s="39">
        <v>351.2</v>
      </c>
      <c r="H52" s="39" t="s">
        <v>33</v>
      </c>
      <c r="I52" s="38" t="s">
        <v>33</v>
      </c>
      <c r="J52" s="38">
        <v>350.4</v>
      </c>
      <c r="K52" s="38" t="s">
        <v>33</v>
      </c>
      <c r="L52" s="38" t="s">
        <v>33</v>
      </c>
      <c r="M52" s="47">
        <v>371</v>
      </c>
      <c r="N52" s="38">
        <v>354</v>
      </c>
      <c r="O52" s="40">
        <f t="shared" si="0"/>
        <v>358.68</v>
      </c>
    </row>
    <row r="53" spans="1:15" ht="16.5" customHeight="1">
      <c r="A53" s="36">
        <v>47</v>
      </c>
      <c r="B53" s="54" t="s">
        <v>83</v>
      </c>
      <c r="C53" s="36">
        <v>1967</v>
      </c>
      <c r="D53" s="39" t="s">
        <v>39</v>
      </c>
      <c r="E53" s="39">
        <v>351.4</v>
      </c>
      <c r="F53" s="38" t="s">
        <v>33</v>
      </c>
      <c r="G53" s="38">
        <v>366.9</v>
      </c>
      <c r="H53" s="38">
        <v>352.9</v>
      </c>
      <c r="I53" s="38" t="s">
        <v>33</v>
      </c>
      <c r="J53" s="38">
        <v>358.4</v>
      </c>
      <c r="K53" s="38" t="s">
        <v>33</v>
      </c>
      <c r="L53" s="38" t="s">
        <v>33</v>
      </c>
      <c r="M53" s="38">
        <v>362.9</v>
      </c>
      <c r="N53" s="38">
        <v>389.6</v>
      </c>
      <c r="O53" s="40">
        <f t="shared" si="0"/>
        <v>363.68333333333334</v>
      </c>
    </row>
    <row r="54" spans="1:15" ht="16.5" customHeight="1">
      <c r="A54" s="36">
        <v>49</v>
      </c>
      <c r="B54" s="37" t="s">
        <v>84</v>
      </c>
      <c r="C54" s="48"/>
      <c r="D54" s="48" t="s">
        <v>63</v>
      </c>
      <c r="E54" s="39">
        <v>349.3</v>
      </c>
      <c r="F54" s="38">
        <v>360.3</v>
      </c>
      <c r="G54" s="38">
        <v>354.6</v>
      </c>
      <c r="H54" s="38">
        <v>361.7</v>
      </c>
      <c r="I54" s="38">
        <v>345.1</v>
      </c>
      <c r="J54" s="38" t="s">
        <v>33</v>
      </c>
      <c r="K54" s="38">
        <v>347.1</v>
      </c>
      <c r="L54" s="38">
        <v>363.3</v>
      </c>
      <c r="M54" s="42">
        <v>357.7</v>
      </c>
      <c r="N54" s="38">
        <v>360.7</v>
      </c>
      <c r="O54" s="40">
        <f t="shared" si="0"/>
        <v>355.5333333333333</v>
      </c>
    </row>
    <row r="55" spans="1:15" ht="16.5" customHeight="1">
      <c r="A55" s="36">
        <v>50</v>
      </c>
      <c r="B55" s="54" t="s">
        <v>85</v>
      </c>
      <c r="C55" s="36"/>
      <c r="D55" s="39" t="s">
        <v>39</v>
      </c>
      <c r="E55" s="39" t="s">
        <v>33</v>
      </c>
      <c r="F55" s="38" t="s">
        <v>33</v>
      </c>
      <c r="G55" s="38">
        <v>349.5</v>
      </c>
      <c r="H55" s="38" t="s">
        <v>33</v>
      </c>
      <c r="I55" s="38" t="s">
        <v>33</v>
      </c>
      <c r="J55" s="38" t="s">
        <v>33</v>
      </c>
      <c r="K55" s="38" t="s">
        <v>33</v>
      </c>
      <c r="L55" s="38" t="s">
        <v>33</v>
      </c>
      <c r="M55" s="38">
        <v>353.3</v>
      </c>
      <c r="N55" s="38"/>
      <c r="O55" s="40">
        <f t="shared" si="0"/>
        <v>351.4</v>
      </c>
    </row>
    <row r="56" spans="1:15" ht="16.5" customHeight="1">
      <c r="A56" s="36">
        <v>51</v>
      </c>
      <c r="B56" s="37" t="s">
        <v>86</v>
      </c>
      <c r="C56" s="38"/>
      <c r="D56" s="38" t="s">
        <v>63</v>
      </c>
      <c r="E56" s="43" t="s">
        <v>33</v>
      </c>
      <c r="F56" s="36" t="s">
        <v>33</v>
      </c>
      <c r="G56" s="36" t="s">
        <v>33</v>
      </c>
      <c r="H56" s="38">
        <v>342.7</v>
      </c>
      <c r="I56" s="38" t="s">
        <v>33</v>
      </c>
      <c r="J56" s="38" t="s">
        <v>33</v>
      </c>
      <c r="K56" s="38" t="s">
        <v>33</v>
      </c>
      <c r="L56" s="38" t="s">
        <v>33</v>
      </c>
      <c r="M56" s="38" t="s">
        <v>33</v>
      </c>
      <c r="N56" s="38"/>
      <c r="O56" s="40">
        <f t="shared" si="0"/>
        <v>342.7</v>
      </c>
    </row>
    <row r="57" spans="1:15" ht="16.5" customHeight="1">
      <c r="A57" s="36">
        <v>52</v>
      </c>
      <c r="B57" s="37" t="s">
        <v>87</v>
      </c>
      <c r="C57" s="38"/>
      <c r="D57" s="38" t="s">
        <v>47</v>
      </c>
      <c r="E57" s="39" t="s">
        <v>33</v>
      </c>
      <c r="F57" s="38" t="s">
        <v>33</v>
      </c>
      <c r="G57" s="38" t="s">
        <v>33</v>
      </c>
      <c r="H57" s="38" t="s">
        <v>33</v>
      </c>
      <c r="I57" s="38" t="s">
        <v>33</v>
      </c>
      <c r="J57" s="38" t="s">
        <v>33</v>
      </c>
      <c r="K57" s="38" t="s">
        <v>33</v>
      </c>
      <c r="L57" s="47">
        <v>341</v>
      </c>
      <c r="M57" s="38">
        <v>343.5</v>
      </c>
      <c r="N57" s="38">
        <v>346.9</v>
      </c>
      <c r="O57" s="40">
        <f t="shared" si="0"/>
        <v>343.8</v>
      </c>
    </row>
    <row r="58" spans="1:15" ht="16.5" customHeight="1">
      <c r="A58" s="36">
        <v>53</v>
      </c>
      <c r="B58" s="37" t="s">
        <v>88</v>
      </c>
      <c r="C58" s="38"/>
      <c r="D58" s="38" t="s">
        <v>39</v>
      </c>
      <c r="E58" s="39">
        <v>341.4</v>
      </c>
      <c r="F58" s="38" t="s">
        <v>33</v>
      </c>
      <c r="G58" s="38" t="s">
        <v>33</v>
      </c>
      <c r="H58" s="38">
        <v>347.7</v>
      </c>
      <c r="I58" s="38" t="s">
        <v>33</v>
      </c>
      <c r="J58" s="38">
        <v>333</v>
      </c>
      <c r="K58" s="38" t="s">
        <v>33</v>
      </c>
      <c r="L58" s="38" t="s">
        <v>33</v>
      </c>
      <c r="M58" s="38" t="s">
        <v>33</v>
      </c>
      <c r="N58" s="38"/>
      <c r="O58" s="40">
        <f t="shared" si="0"/>
        <v>340.7</v>
      </c>
    </row>
    <row r="59" spans="1:15" ht="16.5" customHeight="1">
      <c r="A59" s="36">
        <v>54</v>
      </c>
      <c r="B59" s="41" t="s">
        <v>89</v>
      </c>
      <c r="C59" s="42">
        <v>1934</v>
      </c>
      <c r="D59" s="42" t="s">
        <v>63</v>
      </c>
      <c r="E59" s="43">
        <v>336</v>
      </c>
      <c r="F59" s="39" t="s">
        <v>33</v>
      </c>
      <c r="G59" s="43">
        <v>334</v>
      </c>
      <c r="H59" s="39">
        <v>341.9</v>
      </c>
      <c r="I59" s="39" t="s">
        <v>33</v>
      </c>
      <c r="J59" s="39">
        <v>342.9</v>
      </c>
      <c r="K59" s="39" t="s">
        <v>33</v>
      </c>
      <c r="L59" s="39" t="s">
        <v>33</v>
      </c>
      <c r="M59" s="42">
        <v>343.8</v>
      </c>
      <c r="N59" s="39">
        <v>341.5</v>
      </c>
      <c r="O59" s="40">
        <f t="shared" si="0"/>
        <v>340.01666666666665</v>
      </c>
    </row>
    <row r="60" spans="1:15" ht="16.5" customHeight="1">
      <c r="A60" s="36">
        <v>55</v>
      </c>
      <c r="B60" s="37" t="s">
        <v>90</v>
      </c>
      <c r="C60" s="38"/>
      <c r="D60" s="38" t="s">
        <v>42</v>
      </c>
      <c r="E60" s="39" t="s">
        <v>33</v>
      </c>
      <c r="F60" s="38">
        <v>320.4</v>
      </c>
      <c r="G60" s="47">
        <v>337</v>
      </c>
      <c r="H60" s="38" t="s">
        <v>33</v>
      </c>
      <c r="I60" s="38">
        <v>342.1</v>
      </c>
      <c r="J60" s="38">
        <v>344.2</v>
      </c>
      <c r="K60" s="38">
        <v>347.7</v>
      </c>
      <c r="L60" s="38">
        <v>335.8</v>
      </c>
      <c r="M60" s="38" t="s">
        <v>33</v>
      </c>
      <c r="N60" s="38">
        <v>314.6</v>
      </c>
      <c r="O60" s="40">
        <f t="shared" si="0"/>
        <v>334.54285714285714</v>
      </c>
    </row>
    <row r="61" spans="1:15" ht="16.5" customHeight="1">
      <c r="A61" s="36">
        <v>56</v>
      </c>
      <c r="B61" s="37" t="s">
        <v>91</v>
      </c>
      <c r="C61" s="38"/>
      <c r="D61" s="38" t="s">
        <v>39</v>
      </c>
      <c r="E61" s="43" t="s">
        <v>33</v>
      </c>
      <c r="F61" s="36" t="s">
        <v>33</v>
      </c>
      <c r="G61" s="36" t="s">
        <v>33</v>
      </c>
      <c r="H61" s="38">
        <v>282.2</v>
      </c>
      <c r="I61" s="38" t="s">
        <v>33</v>
      </c>
      <c r="J61" s="38">
        <v>342.6</v>
      </c>
      <c r="K61" s="38" t="s">
        <v>33</v>
      </c>
      <c r="L61" s="38" t="s">
        <v>33</v>
      </c>
      <c r="M61" s="38">
        <v>372.1</v>
      </c>
      <c r="N61" s="38">
        <v>354.6</v>
      </c>
      <c r="O61" s="40">
        <f t="shared" si="0"/>
        <v>337.875</v>
      </c>
    </row>
    <row r="62" spans="1:15" ht="16.5" customHeight="1">
      <c r="A62" s="36">
        <v>57</v>
      </c>
      <c r="B62" s="37" t="s">
        <v>92</v>
      </c>
      <c r="C62" s="38"/>
      <c r="D62" s="38" t="s">
        <v>47</v>
      </c>
      <c r="E62" s="39" t="s">
        <v>33</v>
      </c>
      <c r="F62" s="38" t="s">
        <v>33</v>
      </c>
      <c r="G62" s="38">
        <v>317.9</v>
      </c>
      <c r="H62" s="38">
        <v>327.6</v>
      </c>
      <c r="I62" s="38">
        <v>330.5</v>
      </c>
      <c r="J62" s="38" t="s">
        <v>33</v>
      </c>
      <c r="K62" s="38">
        <v>331.4</v>
      </c>
      <c r="L62" s="38">
        <v>338.8</v>
      </c>
      <c r="M62" s="38">
        <v>343.1</v>
      </c>
      <c r="N62" s="38"/>
      <c r="O62" s="40">
        <f t="shared" si="0"/>
        <v>331.55</v>
      </c>
    </row>
    <row r="63" spans="1:15" ht="16.5" customHeight="1">
      <c r="A63" s="36">
        <v>58</v>
      </c>
      <c r="B63" s="41" t="s">
        <v>93</v>
      </c>
      <c r="C63" s="42"/>
      <c r="D63" s="42" t="s">
        <v>39</v>
      </c>
      <c r="E63" s="43" t="s">
        <v>33</v>
      </c>
      <c r="F63" s="36" t="s">
        <v>33</v>
      </c>
      <c r="G63" s="36" t="s">
        <v>33</v>
      </c>
      <c r="H63" s="39">
        <v>329.4</v>
      </c>
      <c r="I63" s="39" t="s">
        <v>33</v>
      </c>
      <c r="J63" s="39" t="s">
        <v>33</v>
      </c>
      <c r="K63" s="39" t="s">
        <v>33</v>
      </c>
      <c r="L63" s="39" t="s">
        <v>33</v>
      </c>
      <c r="M63" s="42" t="s">
        <v>33</v>
      </c>
      <c r="N63" s="39">
        <v>360.2</v>
      </c>
      <c r="O63" s="40">
        <f t="shared" si="0"/>
        <v>344.79999999999995</v>
      </c>
    </row>
    <row r="64" spans="1:15" ht="16.5" customHeight="1">
      <c r="A64" s="36">
        <v>59</v>
      </c>
      <c r="B64" s="37" t="s">
        <v>94</v>
      </c>
      <c r="C64" s="38"/>
      <c r="D64" s="38" t="s">
        <v>42</v>
      </c>
      <c r="E64" s="39">
        <v>326.6</v>
      </c>
      <c r="F64" s="38" t="s">
        <v>33</v>
      </c>
      <c r="G64" s="38" t="s">
        <v>33</v>
      </c>
      <c r="H64" s="38" t="s">
        <v>33</v>
      </c>
      <c r="I64" s="38" t="s">
        <v>33</v>
      </c>
      <c r="J64" s="38" t="s">
        <v>33</v>
      </c>
      <c r="K64" s="38" t="s">
        <v>33</v>
      </c>
      <c r="L64" s="38" t="s">
        <v>33</v>
      </c>
      <c r="M64" s="38" t="s">
        <v>33</v>
      </c>
      <c r="N64" s="38"/>
      <c r="O64" s="40">
        <f t="shared" si="0"/>
        <v>326.6</v>
      </c>
    </row>
    <row r="65" spans="1:15" ht="16.5" customHeight="1">
      <c r="A65" s="36">
        <v>60</v>
      </c>
      <c r="B65" s="37" t="s">
        <v>95</v>
      </c>
      <c r="C65" s="38"/>
      <c r="D65" s="38" t="s">
        <v>39</v>
      </c>
      <c r="E65" s="43" t="s">
        <v>33</v>
      </c>
      <c r="F65" s="36" t="s">
        <v>33</v>
      </c>
      <c r="G65" s="36" t="s">
        <v>33</v>
      </c>
      <c r="H65" s="38">
        <v>298.1</v>
      </c>
      <c r="I65" s="38" t="s">
        <v>33</v>
      </c>
      <c r="J65" s="38" t="s">
        <v>33</v>
      </c>
      <c r="K65" s="38" t="s">
        <v>33</v>
      </c>
      <c r="L65" s="38" t="s">
        <v>33</v>
      </c>
      <c r="M65" s="47">
        <v>326</v>
      </c>
      <c r="N65" s="38">
        <v>341.4</v>
      </c>
      <c r="O65" s="40">
        <f t="shared" si="0"/>
        <v>321.8333333333333</v>
      </c>
    </row>
    <row r="82" ht="15" customHeight="1"/>
    <row r="83" ht="1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">
    <mergeCell ref="A1:O1"/>
    <mergeCell ref="A2:O2"/>
    <mergeCell ref="E4:N4"/>
  </mergeCells>
  <printOptions/>
  <pageMargins left="0.5902777777777778" right="0.5902777777777778" top="0.3902777777777778" bottom="0.24027777777777778" header="0.5118055555555555" footer="0.5118055555555555"/>
  <pageSetup horizontalDpi="300" verticalDpi="300" orientation="landscape" paperSize="9" scale="97" r:id="rId1"/>
  <rowBreaks count="1" manualBreakCount="1">
    <brk id="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23"/>
  <sheetViews>
    <sheetView tabSelected="1" view="pageBreakPreview" zoomScale="75" zoomScaleNormal="75" zoomScaleSheetLayoutView="75" zoomScalePageLayoutView="0" workbookViewId="0" topLeftCell="A1">
      <selection activeCell="W15" sqref="W15"/>
    </sheetView>
  </sheetViews>
  <sheetFormatPr defaultColWidth="11.421875" defaultRowHeight="15" customHeight="1"/>
  <cols>
    <col min="1" max="1" width="6.7109375" style="1" customWidth="1"/>
    <col min="2" max="2" width="19.140625" style="1" customWidth="1"/>
    <col min="3" max="3" width="0" style="26" hidden="1" customWidth="1"/>
    <col min="4" max="4" width="16.28125" style="26" customWidth="1"/>
    <col min="5" max="5" width="7.28125" style="26" customWidth="1"/>
    <col min="6" max="6" width="4.00390625" style="26" customWidth="1"/>
    <col min="7" max="7" width="7.28125" style="26" customWidth="1"/>
    <col min="8" max="8" width="4.00390625" style="26" customWidth="1"/>
    <col min="9" max="9" width="7.28125" style="26" customWidth="1"/>
    <col min="10" max="10" width="4.00390625" style="26" customWidth="1"/>
    <col min="11" max="11" width="7.28125" style="26" customWidth="1"/>
    <col min="12" max="12" width="4.00390625" style="26" customWidth="1"/>
    <col min="13" max="13" width="7.28125" style="26" customWidth="1"/>
    <col min="14" max="14" width="3.8515625" style="26" customWidth="1"/>
    <col min="15" max="15" width="7.28125" style="26" customWidth="1"/>
    <col min="16" max="16" width="3.8515625" style="26" customWidth="1"/>
    <col min="17" max="17" width="7.28125" style="26" customWidth="1"/>
    <col min="18" max="18" width="3.8515625" style="26" customWidth="1"/>
    <col min="19" max="19" width="7.28125" style="26" customWidth="1"/>
    <col min="20" max="20" width="3.8515625" style="26" customWidth="1"/>
    <col min="21" max="21" width="7.28125" style="26" customWidth="1"/>
    <col min="22" max="22" width="3.8515625" style="26" customWidth="1"/>
    <col min="23" max="23" width="7.28125" style="26" customWidth="1"/>
    <col min="24" max="24" width="3.8515625" style="26" customWidth="1"/>
    <col min="25" max="25" width="9.28125" style="1" customWidth="1"/>
    <col min="26" max="16384" width="11.421875" style="1" customWidth="1"/>
  </cols>
  <sheetData>
    <row r="1" spans="1:25" ht="12.7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s="2" customFormat="1" ht="28.5" customHeight="1">
      <c r="A2" s="74" t="s">
        <v>96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ht="16.5" customHeight="1"/>
    <row r="4" spans="5:24" ht="18.75" customHeight="1">
      <c r="E4" s="66" t="s">
        <v>2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3"/>
    </row>
    <row r="5" spans="1:25" ht="16.5" customHeight="1">
      <c r="A5" s="55" t="s">
        <v>26</v>
      </c>
      <c r="B5" s="55" t="s">
        <v>27</v>
      </c>
      <c r="C5" s="55" t="s">
        <v>28</v>
      </c>
      <c r="D5" s="55"/>
      <c r="E5" s="55">
        <v>1</v>
      </c>
      <c r="F5" s="55"/>
      <c r="G5" s="55">
        <v>2</v>
      </c>
      <c r="H5" s="55"/>
      <c r="I5" s="55">
        <v>3</v>
      </c>
      <c r="J5" s="55"/>
      <c r="K5" s="55">
        <v>4</v>
      </c>
      <c r="L5" s="55"/>
      <c r="M5" s="55">
        <v>5</v>
      </c>
      <c r="N5" s="55"/>
      <c r="O5" s="55">
        <v>6</v>
      </c>
      <c r="P5" s="55"/>
      <c r="Q5" s="55">
        <v>7</v>
      </c>
      <c r="R5" s="55"/>
      <c r="S5" s="55">
        <v>8</v>
      </c>
      <c r="T5" s="55"/>
      <c r="U5" s="55">
        <v>9</v>
      </c>
      <c r="V5" s="55"/>
      <c r="W5" s="55">
        <v>10</v>
      </c>
      <c r="X5" s="55"/>
      <c r="Y5" s="28" t="s">
        <v>29</v>
      </c>
    </row>
    <row r="6" spans="1:25" ht="16.5" customHeight="1">
      <c r="A6" s="56">
        <v>1</v>
      </c>
      <c r="B6" s="41" t="s">
        <v>97</v>
      </c>
      <c r="C6" s="52">
        <v>22990</v>
      </c>
      <c r="D6" s="45" t="s">
        <v>47</v>
      </c>
      <c r="E6" s="39">
        <v>389.5</v>
      </c>
      <c r="F6" s="57" t="s">
        <v>98</v>
      </c>
      <c r="G6" s="42">
        <v>388.8</v>
      </c>
      <c r="H6" s="57" t="s">
        <v>99</v>
      </c>
      <c r="I6" s="42">
        <v>387.2</v>
      </c>
      <c r="J6" s="57" t="s">
        <v>100</v>
      </c>
      <c r="K6" s="42">
        <v>396.8</v>
      </c>
      <c r="L6" s="57" t="s">
        <v>100</v>
      </c>
      <c r="M6" s="42">
        <v>384.5</v>
      </c>
      <c r="N6" s="58">
        <v>364</v>
      </c>
      <c r="O6" s="42">
        <v>394.8</v>
      </c>
      <c r="P6" s="58" t="s">
        <v>101</v>
      </c>
      <c r="Q6" s="42" t="s">
        <v>33</v>
      </c>
      <c r="R6" s="58" t="s">
        <v>33</v>
      </c>
      <c r="S6" s="42">
        <v>391.3</v>
      </c>
      <c r="T6" s="58" t="s">
        <v>102</v>
      </c>
      <c r="U6" s="42">
        <v>392.9</v>
      </c>
      <c r="V6" s="58" t="s">
        <v>103</v>
      </c>
      <c r="W6" s="42">
        <v>393.4</v>
      </c>
      <c r="X6" s="59"/>
      <c r="Y6" s="40">
        <f>+(M6+K6+I6+G6+E6+O6+S6+U6)/8</f>
        <v>390.725</v>
      </c>
    </row>
    <row r="7" spans="1:25" ht="16.5" customHeight="1">
      <c r="A7" s="56">
        <v>2</v>
      </c>
      <c r="B7" s="41" t="s">
        <v>104</v>
      </c>
      <c r="C7" s="52"/>
      <c r="D7" s="45" t="s">
        <v>31</v>
      </c>
      <c r="E7" s="38" t="s">
        <v>33</v>
      </c>
      <c r="F7" s="58" t="s">
        <v>33</v>
      </c>
      <c r="G7" s="42" t="s">
        <v>33</v>
      </c>
      <c r="H7" s="58" t="s">
        <v>33</v>
      </c>
      <c r="I7" s="42">
        <v>386.2</v>
      </c>
      <c r="J7" s="57" t="s">
        <v>33</v>
      </c>
      <c r="K7" s="42">
        <v>378.9</v>
      </c>
      <c r="L7" s="57" t="s">
        <v>33</v>
      </c>
      <c r="M7" s="42" t="s">
        <v>33</v>
      </c>
      <c r="N7" s="58" t="s">
        <v>33</v>
      </c>
      <c r="O7" s="42" t="s">
        <v>33</v>
      </c>
      <c r="P7" s="58" t="s">
        <v>33</v>
      </c>
      <c r="Q7" s="42" t="s">
        <v>33</v>
      </c>
      <c r="R7" s="58" t="s">
        <v>33</v>
      </c>
      <c r="S7" s="58" t="s">
        <v>33</v>
      </c>
      <c r="T7" s="58" t="s">
        <v>33</v>
      </c>
      <c r="U7" s="42">
        <v>385.5</v>
      </c>
      <c r="V7" s="58" t="s">
        <v>33</v>
      </c>
      <c r="W7" s="42">
        <v>371.5</v>
      </c>
      <c r="X7" s="59"/>
      <c r="Y7" s="40">
        <f>+(K7+I7+U7)/3</f>
        <v>383.5333333333333</v>
      </c>
    </row>
    <row r="8" spans="1:25" ht="16.5" customHeight="1">
      <c r="A8" s="56">
        <v>3</v>
      </c>
      <c r="B8" s="41" t="s">
        <v>105</v>
      </c>
      <c r="C8" s="42"/>
      <c r="D8" s="42" t="s">
        <v>47</v>
      </c>
      <c r="E8" s="39">
        <v>377.6</v>
      </c>
      <c r="F8" s="57" t="s">
        <v>106</v>
      </c>
      <c r="G8" s="39">
        <v>378.1</v>
      </c>
      <c r="H8" s="57" t="s">
        <v>107</v>
      </c>
      <c r="I8" s="39">
        <v>391.2</v>
      </c>
      <c r="J8" s="57" t="s">
        <v>33</v>
      </c>
      <c r="K8" s="39">
        <v>386.9</v>
      </c>
      <c r="L8" s="57" t="s">
        <v>108</v>
      </c>
      <c r="M8" s="39">
        <v>379.3</v>
      </c>
      <c r="N8" s="57">
        <v>362</v>
      </c>
      <c r="O8" s="39">
        <v>373.2</v>
      </c>
      <c r="P8" s="57" t="s">
        <v>106</v>
      </c>
      <c r="Q8" s="39">
        <v>377.8</v>
      </c>
      <c r="R8" s="57" t="s">
        <v>107</v>
      </c>
      <c r="S8" s="39" t="s">
        <v>33</v>
      </c>
      <c r="T8" s="57" t="s">
        <v>33</v>
      </c>
      <c r="U8" s="39" t="s">
        <v>33</v>
      </c>
      <c r="V8" s="57" t="s">
        <v>33</v>
      </c>
      <c r="W8" s="39">
        <v>369.5</v>
      </c>
      <c r="X8" s="60"/>
      <c r="Y8" s="40">
        <f>+(M8+K8+I8+G8+O8+Q8+E8)/7</f>
        <v>380.5857142857143</v>
      </c>
    </row>
    <row r="9" spans="1:25" ht="16.5" customHeight="1">
      <c r="A9" s="56">
        <v>4</v>
      </c>
      <c r="B9" s="41" t="s">
        <v>109</v>
      </c>
      <c r="C9" s="52">
        <v>12783</v>
      </c>
      <c r="D9" s="52" t="s">
        <v>47</v>
      </c>
      <c r="E9" s="39">
        <v>392.4</v>
      </c>
      <c r="F9" s="57" t="s">
        <v>110</v>
      </c>
      <c r="G9" s="45">
        <v>378.7</v>
      </c>
      <c r="H9" s="57" t="s">
        <v>111</v>
      </c>
      <c r="I9" s="42">
        <v>376.8</v>
      </c>
      <c r="J9" s="57" t="s">
        <v>112</v>
      </c>
      <c r="K9" s="45">
        <v>386.7</v>
      </c>
      <c r="L9" s="57" t="s">
        <v>113</v>
      </c>
      <c r="M9" s="42">
        <v>380.9</v>
      </c>
      <c r="N9" s="58">
        <v>360</v>
      </c>
      <c r="O9" s="42">
        <v>373.3</v>
      </c>
      <c r="P9" s="58" t="s">
        <v>106</v>
      </c>
      <c r="Q9" s="42">
        <v>377.9</v>
      </c>
      <c r="R9" s="58" t="s">
        <v>114</v>
      </c>
      <c r="S9" s="42">
        <v>372.5</v>
      </c>
      <c r="T9" s="58" t="s">
        <v>115</v>
      </c>
      <c r="U9" s="42">
        <v>379.9</v>
      </c>
      <c r="V9" s="58" t="s">
        <v>116</v>
      </c>
      <c r="W9" s="42">
        <v>374.6</v>
      </c>
      <c r="X9" s="59"/>
      <c r="Y9" s="40">
        <f>+(M9+K9+I9+G9+E9+O9+Q9+S9+U9)/9</f>
        <v>379.90000000000003</v>
      </c>
    </row>
    <row r="10" spans="1:25" ht="16.5" customHeight="1">
      <c r="A10" s="56">
        <v>5</v>
      </c>
      <c r="B10" s="41" t="s">
        <v>117</v>
      </c>
      <c r="C10" s="42">
        <v>1988</v>
      </c>
      <c r="D10" s="42" t="s">
        <v>63</v>
      </c>
      <c r="E10" s="38">
        <v>385.7</v>
      </c>
      <c r="F10" s="61" t="s">
        <v>33</v>
      </c>
      <c r="G10" s="39">
        <v>391.2</v>
      </c>
      <c r="H10" s="61" t="s">
        <v>102</v>
      </c>
      <c r="I10" s="39">
        <v>362.1</v>
      </c>
      <c r="J10" s="61" t="s">
        <v>33</v>
      </c>
      <c r="K10" s="39">
        <v>380.7</v>
      </c>
      <c r="L10" s="61" t="s">
        <v>33</v>
      </c>
      <c r="M10" s="39">
        <v>392.3</v>
      </c>
      <c r="N10" s="57">
        <v>372</v>
      </c>
      <c r="O10" s="39">
        <v>380.7</v>
      </c>
      <c r="P10" s="57" t="s">
        <v>118</v>
      </c>
      <c r="Q10" s="39">
        <v>383.3</v>
      </c>
      <c r="R10" s="57" t="s">
        <v>108</v>
      </c>
      <c r="S10" s="39">
        <v>382.1</v>
      </c>
      <c r="T10" s="57" t="s">
        <v>119</v>
      </c>
      <c r="U10" s="39">
        <v>360.2</v>
      </c>
      <c r="V10" s="57" t="s">
        <v>120</v>
      </c>
      <c r="W10" s="39">
        <v>373.1</v>
      </c>
      <c r="X10" s="60"/>
      <c r="Y10" s="40">
        <f>+(M10+K10+I10+G10+E10+O10+Q10+S10+U10)/9</f>
        <v>379.8111111111111</v>
      </c>
    </row>
    <row r="11" spans="1:25" ht="16.5" customHeight="1">
      <c r="A11" s="56">
        <v>6</v>
      </c>
      <c r="B11" s="44" t="s">
        <v>121</v>
      </c>
      <c r="C11" s="52">
        <v>11886</v>
      </c>
      <c r="D11" s="45" t="s">
        <v>31</v>
      </c>
      <c r="E11" s="38">
        <v>376.4</v>
      </c>
      <c r="F11" s="61" t="s">
        <v>33</v>
      </c>
      <c r="G11" s="45" t="s">
        <v>33</v>
      </c>
      <c r="H11" s="61" t="s">
        <v>33</v>
      </c>
      <c r="I11" s="62">
        <v>372</v>
      </c>
      <c r="J11" s="61" t="s">
        <v>33</v>
      </c>
      <c r="K11" s="45">
        <v>379.5</v>
      </c>
      <c r="L11" s="61" t="s">
        <v>33</v>
      </c>
      <c r="M11" s="45" t="s">
        <v>33</v>
      </c>
      <c r="N11" s="63" t="s">
        <v>33</v>
      </c>
      <c r="O11" s="45">
        <v>366.9</v>
      </c>
      <c r="P11" s="63" t="s">
        <v>122</v>
      </c>
      <c r="Q11" s="45" t="s">
        <v>33</v>
      </c>
      <c r="R11" s="63" t="s">
        <v>33</v>
      </c>
      <c r="S11" s="45" t="s">
        <v>33</v>
      </c>
      <c r="T11" s="63" t="s">
        <v>33</v>
      </c>
      <c r="U11" s="45">
        <v>371.2</v>
      </c>
      <c r="V11" s="63" t="s">
        <v>33</v>
      </c>
      <c r="W11" s="45">
        <v>383</v>
      </c>
      <c r="X11" s="64"/>
      <c r="Y11" s="40">
        <f>+(K11+I11+E11+O11+U11)/5</f>
        <v>373.20000000000005</v>
      </c>
    </row>
    <row r="12" spans="1:25" ht="16.5" customHeight="1">
      <c r="A12" s="56">
        <v>7</v>
      </c>
      <c r="B12" s="41" t="s">
        <v>123</v>
      </c>
      <c r="C12" s="45">
        <v>1967</v>
      </c>
      <c r="D12" s="45" t="s">
        <v>31</v>
      </c>
      <c r="E12" s="45">
        <v>373</v>
      </c>
      <c r="F12" s="63" t="s">
        <v>33</v>
      </c>
      <c r="G12" s="38" t="s">
        <v>33</v>
      </c>
      <c r="H12" s="63" t="s">
        <v>33</v>
      </c>
      <c r="I12" s="42">
        <v>377.6</v>
      </c>
      <c r="J12" s="63" t="s">
        <v>33</v>
      </c>
      <c r="K12" s="45">
        <v>372.4</v>
      </c>
      <c r="L12" s="63" t="s">
        <v>33</v>
      </c>
      <c r="M12" s="45" t="s">
        <v>33</v>
      </c>
      <c r="N12" s="63" t="s">
        <v>33</v>
      </c>
      <c r="O12" s="42">
        <v>383.5</v>
      </c>
      <c r="P12" s="58" t="s">
        <v>116</v>
      </c>
      <c r="Q12" s="42" t="s">
        <v>33</v>
      </c>
      <c r="R12" s="58" t="s">
        <v>33</v>
      </c>
      <c r="S12" s="42" t="s">
        <v>33</v>
      </c>
      <c r="T12" s="58" t="s">
        <v>33</v>
      </c>
      <c r="U12" s="42">
        <v>359.1</v>
      </c>
      <c r="V12" s="58" t="s">
        <v>33</v>
      </c>
      <c r="W12" s="42">
        <v>382.9</v>
      </c>
      <c r="X12" s="59"/>
      <c r="Y12" s="40">
        <f>+(K12+I12+E12+O12+U12)/5</f>
        <v>373.12</v>
      </c>
    </row>
    <row r="13" spans="1:25" ht="16.5" customHeight="1">
      <c r="A13" s="56">
        <v>8</v>
      </c>
      <c r="B13" s="41" t="s">
        <v>72</v>
      </c>
      <c r="C13" s="52"/>
      <c r="D13" s="45" t="s">
        <v>31</v>
      </c>
      <c r="E13" s="38" t="s">
        <v>33</v>
      </c>
      <c r="F13" s="58" t="s">
        <v>33</v>
      </c>
      <c r="G13" s="42" t="s">
        <v>33</v>
      </c>
      <c r="H13" s="58" t="s">
        <v>33</v>
      </c>
      <c r="I13" s="42">
        <v>382.3</v>
      </c>
      <c r="J13" s="57" t="s">
        <v>33</v>
      </c>
      <c r="K13" s="42" t="s">
        <v>33</v>
      </c>
      <c r="L13" s="57" t="s">
        <v>33</v>
      </c>
      <c r="M13" s="42" t="s">
        <v>33</v>
      </c>
      <c r="N13" s="58" t="s">
        <v>33</v>
      </c>
      <c r="O13" s="42" t="s">
        <v>33</v>
      </c>
      <c r="P13" s="58" t="s">
        <v>33</v>
      </c>
      <c r="Q13" s="42" t="s">
        <v>33</v>
      </c>
      <c r="R13" s="58" t="s">
        <v>33</v>
      </c>
      <c r="S13" s="58" t="s">
        <v>33</v>
      </c>
      <c r="T13" s="58" t="s">
        <v>33</v>
      </c>
      <c r="U13" s="42">
        <v>361.1</v>
      </c>
      <c r="V13" s="58" t="s">
        <v>33</v>
      </c>
      <c r="W13" s="42">
        <v>383.2</v>
      </c>
      <c r="X13" s="59"/>
      <c r="Y13" s="40">
        <f>+(I13+U13)/2</f>
        <v>371.70000000000005</v>
      </c>
    </row>
    <row r="14" spans="1:25" ht="16.5" customHeight="1">
      <c r="A14" s="56">
        <v>9</v>
      </c>
      <c r="B14" s="41" t="s">
        <v>124</v>
      </c>
      <c r="C14" s="45">
        <v>1969</v>
      </c>
      <c r="D14" s="45" t="s">
        <v>15</v>
      </c>
      <c r="E14" s="38">
        <v>371.3</v>
      </c>
      <c r="F14" s="63" t="s">
        <v>33</v>
      </c>
      <c r="G14" s="45">
        <v>364.3</v>
      </c>
      <c r="H14" s="63" t="s">
        <v>125</v>
      </c>
      <c r="I14" s="45">
        <v>359.1</v>
      </c>
      <c r="J14" s="63" t="s">
        <v>126</v>
      </c>
      <c r="K14" s="45">
        <v>353.3</v>
      </c>
      <c r="L14" s="63" t="s">
        <v>127</v>
      </c>
      <c r="M14" s="45">
        <v>387.3</v>
      </c>
      <c r="N14" s="63">
        <v>373</v>
      </c>
      <c r="O14" s="62">
        <v>372</v>
      </c>
      <c r="P14" s="63" t="s">
        <v>128</v>
      </c>
      <c r="Q14" s="45">
        <v>360.6</v>
      </c>
      <c r="R14" s="63" t="s">
        <v>126</v>
      </c>
      <c r="S14" s="45">
        <v>358.3</v>
      </c>
      <c r="T14" s="63" t="s">
        <v>129</v>
      </c>
      <c r="U14" s="45">
        <v>371.3</v>
      </c>
      <c r="V14" s="63" t="s">
        <v>130</v>
      </c>
      <c r="W14" s="45"/>
      <c r="X14" s="64"/>
      <c r="Y14" s="40">
        <f>+(M14+K14+I14+G14+E14+O14+Q14+S14+U14)/9</f>
        <v>366.3888888888889</v>
      </c>
    </row>
    <row r="15" spans="1:25" ht="16.5" customHeight="1">
      <c r="A15" s="56">
        <v>10</v>
      </c>
      <c r="B15" s="41" t="s">
        <v>131</v>
      </c>
      <c r="C15" s="42"/>
      <c r="D15" s="45" t="s">
        <v>47</v>
      </c>
      <c r="E15" s="39">
        <v>363.6</v>
      </c>
      <c r="F15" s="57" t="s">
        <v>132</v>
      </c>
      <c r="G15" s="39">
        <v>364.3</v>
      </c>
      <c r="H15" s="57" t="s">
        <v>120</v>
      </c>
      <c r="I15" s="39" t="s">
        <v>33</v>
      </c>
      <c r="J15" s="57" t="s">
        <v>33</v>
      </c>
      <c r="K15" s="39" t="s">
        <v>33</v>
      </c>
      <c r="L15" s="57" t="s">
        <v>33</v>
      </c>
      <c r="M15" s="39">
        <v>370.6</v>
      </c>
      <c r="N15" s="57">
        <v>351</v>
      </c>
      <c r="O15" s="42">
        <v>368.5</v>
      </c>
      <c r="P15" s="58" t="s">
        <v>132</v>
      </c>
      <c r="Q15" s="42" t="s">
        <v>33</v>
      </c>
      <c r="R15" s="58" t="s">
        <v>33</v>
      </c>
      <c r="S15" s="51">
        <v>357</v>
      </c>
      <c r="T15" s="58" t="s">
        <v>126</v>
      </c>
      <c r="U15" s="42">
        <v>370.6</v>
      </c>
      <c r="V15" s="58" t="s">
        <v>133</v>
      </c>
      <c r="W15" s="42"/>
      <c r="X15" s="59"/>
      <c r="Y15" s="40">
        <f>+(M15+G15+E15+O15+S15+U15)/6</f>
        <v>365.76666666666665</v>
      </c>
    </row>
    <row r="16" spans="1:25" ht="16.5" customHeight="1">
      <c r="A16" s="56">
        <v>11</v>
      </c>
      <c r="B16" s="41" t="s">
        <v>134</v>
      </c>
      <c r="C16" s="52"/>
      <c r="D16" s="45" t="s">
        <v>47</v>
      </c>
      <c r="E16" s="38">
        <v>377.1</v>
      </c>
      <c r="F16" s="61" t="s">
        <v>107</v>
      </c>
      <c r="G16" s="38" t="s">
        <v>33</v>
      </c>
      <c r="H16" s="61" t="s">
        <v>33</v>
      </c>
      <c r="I16" s="42">
        <v>369.3</v>
      </c>
      <c r="J16" s="61" t="s">
        <v>133</v>
      </c>
      <c r="K16" s="45" t="s">
        <v>33</v>
      </c>
      <c r="L16" s="61" t="s">
        <v>33</v>
      </c>
      <c r="M16" s="45" t="s">
        <v>33</v>
      </c>
      <c r="N16" s="63" t="s">
        <v>33</v>
      </c>
      <c r="O16" s="42" t="s">
        <v>33</v>
      </c>
      <c r="P16" s="58" t="s">
        <v>33</v>
      </c>
      <c r="Q16" s="42">
        <v>348.8</v>
      </c>
      <c r="R16" s="58" t="s">
        <v>135</v>
      </c>
      <c r="S16" s="42" t="s">
        <v>33</v>
      </c>
      <c r="T16" s="58" t="s">
        <v>33</v>
      </c>
      <c r="U16" s="42" t="s">
        <v>33</v>
      </c>
      <c r="V16" s="58" t="s">
        <v>33</v>
      </c>
      <c r="W16" s="42">
        <v>355.9</v>
      </c>
      <c r="X16" s="59"/>
      <c r="Y16" s="40">
        <f>+(I16+E16+Q16)/3</f>
        <v>365.06666666666666</v>
      </c>
    </row>
    <row r="17" spans="1:25" ht="16.5" customHeight="1">
      <c r="A17" s="56">
        <v>12</v>
      </c>
      <c r="B17" s="41" t="s">
        <v>136</v>
      </c>
      <c r="C17" s="42"/>
      <c r="D17" s="45" t="s">
        <v>15</v>
      </c>
      <c r="E17" s="39" t="s">
        <v>33</v>
      </c>
      <c r="F17" s="57" t="s">
        <v>33</v>
      </c>
      <c r="G17" s="39">
        <v>354.8</v>
      </c>
      <c r="H17" s="57" t="s">
        <v>137</v>
      </c>
      <c r="I17" s="39">
        <v>360.5</v>
      </c>
      <c r="J17" s="57" t="s">
        <v>129</v>
      </c>
      <c r="K17" s="39">
        <v>353.1</v>
      </c>
      <c r="L17" s="57" t="s">
        <v>138</v>
      </c>
      <c r="M17" s="39">
        <v>361.7</v>
      </c>
      <c r="N17" s="57">
        <v>345</v>
      </c>
      <c r="O17" s="42">
        <v>358.6</v>
      </c>
      <c r="P17" s="58" t="s">
        <v>126</v>
      </c>
      <c r="Q17" s="42">
        <v>354.6</v>
      </c>
      <c r="R17" s="58" t="s">
        <v>139</v>
      </c>
      <c r="S17" s="42">
        <v>352.5</v>
      </c>
      <c r="T17" s="58" t="s">
        <v>135</v>
      </c>
      <c r="U17" s="42">
        <v>373.3</v>
      </c>
      <c r="V17" s="58" t="s">
        <v>133</v>
      </c>
      <c r="W17" s="42"/>
      <c r="X17" s="59"/>
      <c r="Y17" s="40">
        <f>+(M17+K17+I17+G17+O17+Q17+S17+U17)/8</f>
        <v>358.6375</v>
      </c>
    </row>
    <row r="18" spans="1:25" ht="16.5" customHeight="1">
      <c r="A18" s="56">
        <v>13</v>
      </c>
      <c r="B18" s="41" t="s">
        <v>140</v>
      </c>
      <c r="C18" s="45"/>
      <c r="D18" s="45" t="s">
        <v>47</v>
      </c>
      <c r="E18" s="38" t="s">
        <v>33</v>
      </c>
      <c r="F18" s="58" t="s">
        <v>33</v>
      </c>
      <c r="G18" s="42" t="s">
        <v>33</v>
      </c>
      <c r="H18" s="58" t="s">
        <v>33</v>
      </c>
      <c r="I18" s="42" t="s">
        <v>33</v>
      </c>
      <c r="J18" s="63" t="s">
        <v>33</v>
      </c>
      <c r="K18" s="45">
        <v>374.5</v>
      </c>
      <c r="L18" s="63" t="s">
        <v>128</v>
      </c>
      <c r="M18" s="45" t="s">
        <v>33</v>
      </c>
      <c r="N18" s="63" t="s">
        <v>33</v>
      </c>
      <c r="O18" s="42" t="s">
        <v>33</v>
      </c>
      <c r="P18" s="58" t="s">
        <v>33</v>
      </c>
      <c r="Q18" s="42">
        <v>343.6</v>
      </c>
      <c r="R18" s="58" t="s">
        <v>141</v>
      </c>
      <c r="S18" s="42">
        <v>348.5</v>
      </c>
      <c r="T18" s="58" t="s">
        <v>141</v>
      </c>
      <c r="U18" s="42">
        <v>364.9</v>
      </c>
      <c r="V18" s="58" t="s">
        <v>120</v>
      </c>
      <c r="W18" s="42"/>
      <c r="X18" s="59"/>
      <c r="Y18" s="40">
        <f>+(K18+Q18+S18+U18)/4</f>
        <v>357.875</v>
      </c>
    </row>
    <row r="19" spans="1:25" ht="16.5" customHeight="1">
      <c r="A19" s="56">
        <v>14</v>
      </c>
      <c r="B19" s="41" t="s">
        <v>142</v>
      </c>
      <c r="C19" s="52"/>
      <c r="D19" s="52" t="s">
        <v>31</v>
      </c>
      <c r="E19" s="38">
        <v>347.4</v>
      </c>
      <c r="F19" s="61" t="s">
        <v>33</v>
      </c>
      <c r="G19" s="42" t="s">
        <v>33</v>
      </c>
      <c r="H19" s="61" t="s">
        <v>33</v>
      </c>
      <c r="I19" s="42" t="s">
        <v>33</v>
      </c>
      <c r="J19" s="61" t="s">
        <v>33</v>
      </c>
      <c r="K19" s="42" t="s">
        <v>33</v>
      </c>
      <c r="L19" s="61" t="s">
        <v>33</v>
      </c>
      <c r="M19" s="45" t="s">
        <v>33</v>
      </c>
      <c r="N19" s="63" t="s">
        <v>33</v>
      </c>
      <c r="O19" s="42" t="s">
        <v>33</v>
      </c>
      <c r="P19" s="58" t="s">
        <v>33</v>
      </c>
      <c r="Q19" s="42" t="s">
        <v>33</v>
      </c>
      <c r="R19" s="58" t="s">
        <v>33</v>
      </c>
      <c r="S19" s="42" t="s">
        <v>33</v>
      </c>
      <c r="T19" s="58" t="s">
        <v>33</v>
      </c>
      <c r="U19" s="42" t="s">
        <v>33</v>
      </c>
      <c r="V19" s="58" t="s">
        <v>33</v>
      </c>
      <c r="W19" s="42">
        <v>350.2</v>
      </c>
      <c r="X19" s="59"/>
      <c r="Y19" s="40">
        <f>+E19</f>
        <v>347.4</v>
      </c>
    </row>
    <row r="20" spans="1:25" ht="16.5" customHeight="1">
      <c r="A20" s="56">
        <v>15</v>
      </c>
      <c r="B20" s="41" t="s">
        <v>143</v>
      </c>
      <c r="C20" s="42">
        <v>1959</v>
      </c>
      <c r="D20" s="45" t="s">
        <v>31</v>
      </c>
      <c r="E20" s="42">
        <v>347.5</v>
      </c>
      <c r="F20" s="58" t="s">
        <v>33</v>
      </c>
      <c r="G20" s="42" t="s">
        <v>33</v>
      </c>
      <c r="H20" s="58" t="s">
        <v>33</v>
      </c>
      <c r="I20" s="42" t="s">
        <v>33</v>
      </c>
      <c r="J20" s="58" t="s">
        <v>33</v>
      </c>
      <c r="K20" s="45">
        <v>330.5</v>
      </c>
      <c r="L20" s="58" t="s">
        <v>33</v>
      </c>
      <c r="M20" s="45" t="s">
        <v>33</v>
      </c>
      <c r="N20" s="63" t="s">
        <v>33</v>
      </c>
      <c r="O20" s="42" t="s">
        <v>33</v>
      </c>
      <c r="P20" s="58" t="s">
        <v>33</v>
      </c>
      <c r="Q20" s="42" t="s">
        <v>33</v>
      </c>
      <c r="R20" s="58" t="s">
        <v>33</v>
      </c>
      <c r="S20" s="42" t="s">
        <v>33</v>
      </c>
      <c r="T20" s="58" t="s">
        <v>33</v>
      </c>
      <c r="U20" s="42" t="s">
        <v>33</v>
      </c>
      <c r="V20" s="58" t="s">
        <v>33</v>
      </c>
      <c r="W20" s="42"/>
      <c r="X20" s="59"/>
      <c r="Y20" s="40">
        <f>+(K20+E20)/2</f>
        <v>339</v>
      </c>
    </row>
    <row r="21" spans="1:25" ht="16.5" customHeight="1">
      <c r="A21" s="56">
        <v>16</v>
      </c>
      <c r="B21" s="41" t="s">
        <v>144</v>
      </c>
      <c r="C21" s="52"/>
      <c r="D21" s="52" t="s">
        <v>15</v>
      </c>
      <c r="E21" s="47">
        <v>320</v>
      </c>
      <c r="F21" s="61" t="s">
        <v>33</v>
      </c>
      <c r="G21" s="42">
        <v>320.7</v>
      </c>
      <c r="H21" s="61" t="s">
        <v>145</v>
      </c>
      <c r="I21" s="42" t="s">
        <v>33</v>
      </c>
      <c r="J21" s="61" t="s">
        <v>33</v>
      </c>
      <c r="K21" s="42" t="s">
        <v>33</v>
      </c>
      <c r="L21" s="61" t="s">
        <v>33</v>
      </c>
      <c r="M21" s="45" t="s">
        <v>33</v>
      </c>
      <c r="N21" s="63" t="s">
        <v>33</v>
      </c>
      <c r="O21" s="42" t="s">
        <v>33</v>
      </c>
      <c r="P21" s="58" t="s">
        <v>33</v>
      </c>
      <c r="Q21" s="42" t="s">
        <v>33</v>
      </c>
      <c r="R21" s="58" t="s">
        <v>33</v>
      </c>
      <c r="S21" s="42" t="s">
        <v>33</v>
      </c>
      <c r="T21" s="58" t="s">
        <v>33</v>
      </c>
      <c r="U21" s="42" t="s">
        <v>33</v>
      </c>
      <c r="V21" s="58" t="s">
        <v>33</v>
      </c>
      <c r="W21" s="42"/>
      <c r="X21" s="59"/>
      <c r="Y21" s="40">
        <f>+(G21+E21)/2</f>
        <v>320.35</v>
      </c>
    </row>
    <row r="22" spans="1:25" ht="16.5" customHeight="1">
      <c r="A22" s="56">
        <v>17</v>
      </c>
      <c r="B22" s="37" t="s">
        <v>66</v>
      </c>
      <c r="C22" s="38"/>
      <c r="D22" s="38" t="s">
        <v>39</v>
      </c>
      <c r="E22" s="39" t="s">
        <v>33</v>
      </c>
      <c r="F22" s="38" t="s">
        <v>33</v>
      </c>
      <c r="G22" s="38" t="s">
        <v>33</v>
      </c>
      <c r="H22" s="38" t="s">
        <v>33</v>
      </c>
      <c r="I22" s="38" t="s">
        <v>33</v>
      </c>
      <c r="J22" s="38" t="s">
        <v>33</v>
      </c>
      <c r="K22" s="38" t="s">
        <v>33</v>
      </c>
      <c r="L22" s="61" t="s">
        <v>33</v>
      </c>
      <c r="M22" s="45" t="s">
        <v>33</v>
      </c>
      <c r="N22" s="63" t="s">
        <v>33</v>
      </c>
      <c r="O22" s="42" t="s">
        <v>33</v>
      </c>
      <c r="P22" s="58" t="s">
        <v>33</v>
      </c>
      <c r="Q22" s="42" t="s">
        <v>33</v>
      </c>
      <c r="R22" s="58" t="s">
        <v>33</v>
      </c>
      <c r="S22" s="42" t="s">
        <v>33</v>
      </c>
      <c r="T22" s="58" t="s">
        <v>33</v>
      </c>
      <c r="U22" s="38">
        <v>299.5</v>
      </c>
      <c r="V22" s="65">
        <v>283</v>
      </c>
      <c r="W22" s="42"/>
      <c r="X22" s="59"/>
      <c r="Y22" s="40">
        <f>+U22</f>
        <v>299.5</v>
      </c>
    </row>
    <row r="23" spans="1:25" ht="16.5" customHeight="1">
      <c r="A23" s="56">
        <v>18</v>
      </c>
      <c r="B23" s="41" t="s">
        <v>146</v>
      </c>
      <c r="C23" s="52"/>
      <c r="D23" s="52" t="s">
        <v>15</v>
      </c>
      <c r="E23" s="38" t="s">
        <v>33</v>
      </c>
      <c r="F23" s="58" t="s">
        <v>33</v>
      </c>
      <c r="G23" s="42" t="s">
        <v>33</v>
      </c>
      <c r="H23" s="58" t="s">
        <v>33</v>
      </c>
      <c r="I23" s="42">
        <v>309.3</v>
      </c>
      <c r="J23" s="61" t="s">
        <v>147</v>
      </c>
      <c r="K23" s="42" t="s">
        <v>33</v>
      </c>
      <c r="L23" s="61" t="s">
        <v>33</v>
      </c>
      <c r="M23" s="45" t="s">
        <v>33</v>
      </c>
      <c r="N23" s="63" t="s">
        <v>33</v>
      </c>
      <c r="O23" s="42" t="s">
        <v>33</v>
      </c>
      <c r="P23" s="58" t="s">
        <v>33</v>
      </c>
      <c r="Q23" s="42" t="s">
        <v>33</v>
      </c>
      <c r="R23" s="58" t="s">
        <v>33</v>
      </c>
      <c r="S23" s="42" t="s">
        <v>33</v>
      </c>
      <c r="T23" s="58" t="s">
        <v>33</v>
      </c>
      <c r="U23" s="42" t="s">
        <v>33</v>
      </c>
      <c r="V23" s="58" t="s">
        <v>33</v>
      </c>
      <c r="W23" s="42"/>
      <c r="X23" s="59"/>
      <c r="Y23" s="40">
        <f>+I23</f>
        <v>309.3</v>
      </c>
    </row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">
    <mergeCell ref="A1:Y1"/>
    <mergeCell ref="A2:Y2"/>
    <mergeCell ref="E4:W4"/>
  </mergeCells>
  <printOptions/>
  <pageMargins left="0.5902777777777778" right="0.5902777777777778" top="0.5902777777777778" bottom="0.39375" header="0.5118055555555555" footer="0.5118055555555555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isep</dc:creator>
  <cp:keywords/>
  <dc:description/>
  <cp:lastModifiedBy>josef isep</cp:lastModifiedBy>
  <dcterms:created xsi:type="dcterms:W3CDTF">2018-02-28T07:38:48Z</dcterms:created>
  <dcterms:modified xsi:type="dcterms:W3CDTF">2018-03-18T19:44:54Z</dcterms:modified>
  <cp:category/>
  <cp:version/>
  <cp:contentType/>
  <cp:contentStatus/>
</cp:coreProperties>
</file>