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2"/>
  </bookViews>
  <sheets>
    <sheet name="IV" sheetId="5" r:id="rId1"/>
    <sheet name="IV Mannschaft" sheetId="16" r:id="rId2"/>
    <sheet name="LIENZ" sheetId="12" r:id="rId3"/>
    <sheet name="NUSSD" sheetId="13" r:id="rId4"/>
    <sheet name="Gesamt" sheetId="1" r:id="rId5"/>
    <sheet name="Bez.MS JS" sheetId="14" r:id="rId6"/>
    <sheet name="Tabelle1" sheetId="15" r:id="rId7"/>
  </sheets>
  <definedNames>
    <definedName name="_xlnm._FilterDatabase" localSheetId="2" hidden="1">LIENZ!$A$5:$J$18</definedName>
    <definedName name="_xlnm.Print_Titles" localSheetId="5">'Bez.MS JS'!$1:$4</definedName>
    <definedName name="_xlnm.Print_Titles" localSheetId="4">Gesamt!$1:$4</definedName>
    <definedName name="_xlnm.Print_Titles" localSheetId="0">IV!$1:$4</definedName>
    <definedName name="_xlnm.Print_Titles" localSheetId="1">'IV Mannschaft'!$1:$4</definedName>
    <definedName name="_xlnm.Print_Titles" localSheetId="2">LIENZ!$1:$4</definedName>
    <definedName name="_xlnm.Print_Titles" localSheetId="3">NUSSD!$1:$4</definedName>
  </definedNames>
  <calcPr calcId="114210" fullCalcOnLoad="1"/>
</workbook>
</file>

<file path=xl/calcChain.xml><?xml version="1.0" encoding="utf-8"?>
<calcChain xmlns="http://schemas.openxmlformats.org/spreadsheetml/2006/main">
  <c r="L38" i="12"/>
  <c r="J38"/>
  <c r="L37"/>
  <c r="J36"/>
  <c r="J37"/>
  <c r="L36"/>
  <c r="J15"/>
  <c r="J52"/>
  <c r="J51"/>
  <c r="L9"/>
  <c r="L10"/>
  <c r="L11"/>
  <c r="L12"/>
  <c r="L13"/>
  <c r="L14"/>
  <c r="L15"/>
  <c r="L16"/>
  <c r="L17"/>
  <c r="L23"/>
  <c r="L24"/>
  <c r="L25"/>
  <c r="L26"/>
  <c r="L27"/>
  <c r="L32"/>
  <c r="L33"/>
  <c r="L34"/>
  <c r="L35"/>
  <c r="L43"/>
  <c r="L44"/>
  <c r="L50"/>
  <c r="L51"/>
  <c r="L52"/>
  <c r="L59"/>
  <c r="L60"/>
  <c r="L65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8"/>
  <c r="J8"/>
  <c r="J9"/>
  <c r="J11"/>
  <c r="J13"/>
  <c r="J17"/>
  <c r="J32"/>
  <c r="J16"/>
  <c r="J50"/>
  <c r="J53"/>
  <c r="J44"/>
  <c r="J35"/>
  <c r="J33"/>
  <c r="J34"/>
  <c r="J67"/>
  <c r="J66"/>
  <c r="J60"/>
  <c r="J59"/>
  <c r="J43"/>
  <c r="J26"/>
  <c r="J24"/>
  <c r="J23"/>
  <c r="J25"/>
  <c r="J27"/>
  <c r="J54"/>
  <c r="J12"/>
  <c r="J14"/>
  <c r="J10"/>
  <c r="J65"/>
  <c r="J18"/>
  <c r="H65" i="5"/>
  <c r="J15" i="16"/>
  <c r="H27" i="5"/>
  <c r="L15" i="16"/>
  <c r="H35" i="5"/>
  <c r="H25"/>
  <c r="H28"/>
  <c r="H24"/>
  <c r="H88"/>
  <c r="H16"/>
  <c r="H14"/>
  <c r="H8"/>
  <c r="H9"/>
  <c r="H13"/>
  <c r="H15"/>
  <c r="H10"/>
  <c r="H12"/>
  <c r="H11"/>
  <c r="H26"/>
  <c r="H31"/>
  <c r="H23"/>
  <c r="L56" i="16"/>
  <c r="L55"/>
  <c r="L34"/>
  <c r="L29"/>
  <c r="L49"/>
  <c r="L21"/>
  <c r="L45"/>
  <c r="L41"/>
  <c r="L25"/>
  <c r="L22"/>
  <c r="L17"/>
  <c r="L26"/>
  <c r="L10"/>
  <c r="L38"/>
  <c r="L13"/>
  <c r="L35"/>
  <c r="L42"/>
  <c r="L11"/>
  <c r="L23"/>
  <c r="L43"/>
  <c r="L14"/>
  <c r="L31"/>
  <c r="L18"/>
  <c r="L30"/>
  <c r="L27"/>
  <c r="L46"/>
  <c r="L50"/>
  <c r="L32"/>
  <c r="L36"/>
  <c r="L39"/>
  <c r="L47"/>
  <c r="L19"/>
  <c r="L52"/>
  <c r="L53"/>
  <c r="L54"/>
  <c r="L9"/>
  <c r="L16"/>
  <c r="L51"/>
  <c r="D52"/>
  <c r="H52"/>
  <c r="J52"/>
  <c r="E52"/>
  <c r="D53"/>
  <c r="H53"/>
  <c r="J53"/>
  <c r="E53"/>
  <c r="D54"/>
  <c r="H54"/>
  <c r="J54"/>
  <c r="E54"/>
  <c r="D19"/>
  <c r="E19"/>
  <c r="H19"/>
  <c r="J19"/>
  <c r="H55" i="5"/>
  <c r="D46" i="16"/>
  <c r="E46"/>
  <c r="D50"/>
  <c r="E50"/>
  <c r="D32"/>
  <c r="E32"/>
  <c r="D36"/>
  <c r="E36"/>
  <c r="D39"/>
  <c r="E39"/>
  <c r="D47"/>
  <c r="E47"/>
  <c r="D27"/>
  <c r="E27"/>
  <c r="D34"/>
  <c r="E34"/>
  <c r="D29"/>
  <c r="E29"/>
  <c r="D49"/>
  <c r="E49"/>
  <c r="D21"/>
  <c r="E21"/>
  <c r="D45"/>
  <c r="E45"/>
  <c r="D41"/>
  <c r="E41"/>
  <c r="D25"/>
  <c r="E25"/>
  <c r="D22"/>
  <c r="E22"/>
  <c r="D17"/>
  <c r="E17"/>
  <c r="D26"/>
  <c r="E26"/>
  <c r="D10"/>
  <c r="E10"/>
  <c r="D38"/>
  <c r="E38"/>
  <c r="D13"/>
  <c r="E13"/>
  <c r="D35"/>
  <c r="E35"/>
  <c r="D42"/>
  <c r="E42"/>
  <c r="D11"/>
  <c r="E11"/>
  <c r="D23"/>
  <c r="E23"/>
  <c r="D43"/>
  <c r="E43"/>
  <c r="D14"/>
  <c r="E14"/>
  <c r="D31"/>
  <c r="E31"/>
  <c r="D18"/>
  <c r="E18"/>
  <c r="D30"/>
  <c r="E30"/>
  <c r="E9"/>
  <c r="D9"/>
  <c r="L28"/>
  <c r="L20"/>
  <c r="L37"/>
  <c r="L40"/>
  <c r="L33"/>
  <c r="L48"/>
  <c r="L44"/>
  <c r="L24"/>
  <c r="L12"/>
  <c r="L8"/>
  <c r="H30"/>
  <c r="J30"/>
  <c r="H32"/>
  <c r="J32"/>
  <c r="H39"/>
  <c r="J39"/>
  <c r="H13"/>
  <c r="J13"/>
  <c r="H41"/>
  <c r="J41"/>
  <c r="H29"/>
  <c r="J29"/>
  <c r="H46"/>
  <c r="J46"/>
  <c r="H11"/>
  <c r="J11"/>
  <c r="H42"/>
  <c r="J42"/>
  <c r="H35"/>
  <c r="J35"/>
  <c r="H38"/>
  <c r="J38"/>
  <c r="H10"/>
  <c r="J10"/>
  <c r="H26"/>
  <c r="J26"/>
  <c r="H17"/>
  <c r="J17"/>
  <c r="H22"/>
  <c r="J22"/>
  <c r="H25"/>
  <c r="J25"/>
  <c r="H45"/>
  <c r="J45"/>
  <c r="H21"/>
  <c r="J21"/>
  <c r="H49"/>
  <c r="J49"/>
  <c r="H34"/>
  <c r="J34"/>
  <c r="H36"/>
  <c r="J36"/>
  <c r="H50"/>
  <c r="J50"/>
  <c r="H23"/>
  <c r="J23"/>
  <c r="H31"/>
  <c r="J31"/>
  <c r="J18"/>
  <c r="H14"/>
  <c r="J14"/>
  <c r="H27"/>
  <c r="J27"/>
  <c r="H43"/>
  <c r="J43"/>
  <c r="H47"/>
  <c r="J47"/>
  <c r="H9"/>
  <c r="J9"/>
  <c r="H69" i="5"/>
  <c r="H55" i="13"/>
  <c r="K44" i="16"/>
  <c r="K33"/>
  <c r="K37"/>
  <c r="K12"/>
  <c r="K20"/>
  <c r="K56"/>
  <c r="K55"/>
  <c r="K51"/>
  <c r="K16"/>
  <c r="K48"/>
  <c r="K24"/>
  <c r="K28"/>
  <c r="K8"/>
  <c r="K40"/>
  <c r="F55" i="1"/>
  <c r="F69"/>
  <c r="F11"/>
  <c r="E55"/>
  <c r="G55"/>
  <c r="H55"/>
  <c r="I55"/>
  <c r="H11" i="13"/>
  <c r="G11" i="1"/>
  <c r="H38" i="13"/>
  <c r="G39" i="1"/>
  <c r="F39"/>
  <c r="E39"/>
  <c r="E11"/>
  <c r="H73"/>
  <c r="G73"/>
  <c r="F73"/>
  <c r="E73"/>
  <c r="D73"/>
  <c r="H68"/>
  <c r="G68"/>
  <c r="F68"/>
  <c r="E68"/>
  <c r="D68"/>
  <c r="H63"/>
  <c r="G63"/>
  <c r="F63"/>
  <c r="E63"/>
  <c r="D63"/>
  <c r="H54"/>
  <c r="G54"/>
  <c r="F54"/>
  <c r="E54"/>
  <c r="D54"/>
  <c r="H49"/>
  <c r="G49"/>
  <c r="F49"/>
  <c r="E49"/>
  <c r="D49"/>
  <c r="H36"/>
  <c r="G36"/>
  <c r="F36"/>
  <c r="E36"/>
  <c r="D36"/>
  <c r="H27"/>
  <c r="G27"/>
  <c r="F27"/>
  <c r="E27"/>
  <c r="D27"/>
  <c r="E15"/>
  <c r="F15"/>
  <c r="G15"/>
  <c r="H15"/>
  <c r="D15"/>
  <c r="H60" i="13"/>
  <c r="H74"/>
  <c r="G74" i="1"/>
  <c r="H69" i="13"/>
  <c r="G69" i="1"/>
  <c r="H78" i="5"/>
  <c r="D69" i="1"/>
  <c r="H64" i="13"/>
  <c r="F64" i="1"/>
  <c r="H32" i="13"/>
  <c r="G32" i="1"/>
  <c r="H30" i="13"/>
  <c r="G31" i="1"/>
  <c r="F32"/>
  <c r="F31"/>
  <c r="H83" i="5"/>
  <c r="D74" i="1"/>
  <c r="H51" i="5"/>
  <c r="D40" i="1"/>
  <c r="H48" i="5"/>
  <c r="D41" i="1"/>
  <c r="H49" i="5"/>
  <c r="H52"/>
  <c r="D45" i="1"/>
  <c r="H53" i="5"/>
  <c r="H54"/>
  <c r="D44" i="1"/>
  <c r="H50" i="5"/>
  <c r="D37" i="1"/>
  <c r="H40" i="5"/>
  <c r="D30" i="1"/>
  <c r="H42" i="5"/>
  <c r="D32" i="1"/>
  <c r="H43" i="5"/>
  <c r="D31" i="1"/>
  <c r="H41" i="5"/>
  <c r="D28" i="1"/>
  <c r="H34" i="5"/>
  <c r="D16" i="1"/>
  <c r="H33" i="5"/>
  <c r="H30"/>
  <c r="D19" i="1"/>
  <c r="H32" i="5"/>
  <c r="D18" i="1"/>
  <c r="H22" i="5"/>
  <c r="D22" i="1"/>
  <c r="H29" i="5"/>
  <c r="D21" i="1"/>
  <c r="H21" i="5"/>
  <c r="D9" i="1"/>
  <c r="E74"/>
  <c r="E64"/>
  <c r="E31"/>
  <c r="H73" i="5"/>
  <c r="D64" i="1"/>
  <c r="E63" i="14"/>
  <c r="I63"/>
  <c r="F63"/>
  <c r="E64"/>
  <c r="I64"/>
  <c r="F64"/>
  <c r="E65"/>
  <c r="I65"/>
  <c r="F65"/>
  <c r="E66"/>
  <c r="I66"/>
  <c r="F66"/>
  <c r="E67"/>
  <c r="I67"/>
  <c r="F67"/>
  <c r="E68"/>
  <c r="I68"/>
  <c r="F68"/>
  <c r="F62"/>
  <c r="E62"/>
  <c r="I62"/>
  <c r="H8" i="13"/>
  <c r="G8" i="1"/>
  <c r="F56"/>
  <c r="F74"/>
  <c r="E69"/>
  <c r="E58"/>
  <c r="E60"/>
  <c r="H68" i="5"/>
  <c r="D57" i="1"/>
  <c r="H66" i="5"/>
  <c r="D60" i="1"/>
  <c r="H58" i="13"/>
  <c r="H59"/>
  <c r="E45" i="14"/>
  <c r="I45"/>
  <c r="H56" i="13"/>
  <c r="E42" i="14"/>
  <c r="I42"/>
  <c r="H57" i="13"/>
  <c r="H50"/>
  <c r="F14" i="14"/>
  <c r="H45" i="13"/>
  <c r="G44" i="1"/>
  <c r="H43" i="13"/>
  <c r="G43" i="1"/>
  <c r="E54" i="14"/>
  <c r="I54"/>
  <c r="H44" i="13"/>
  <c r="H42"/>
  <c r="G42" i="1"/>
  <c r="E53" i="14"/>
  <c r="I53"/>
  <c r="H40" i="13"/>
  <c r="E44" i="14"/>
  <c r="I44"/>
  <c r="H41" i="13"/>
  <c r="G40" i="1"/>
  <c r="E50" i="14"/>
  <c r="I50"/>
  <c r="H39" i="13"/>
  <c r="H37"/>
  <c r="G37" i="1"/>
  <c r="E43" i="14"/>
  <c r="I43"/>
  <c r="H29" i="13"/>
  <c r="G29" i="1"/>
  <c r="E34" i="14"/>
  <c r="I34"/>
  <c r="H31" i="13"/>
  <c r="G30" i="1"/>
  <c r="H28" i="13"/>
  <c r="G28" i="1"/>
  <c r="F32" i="14"/>
  <c r="F21"/>
  <c r="F18"/>
  <c r="F19"/>
  <c r="E11"/>
  <c r="I11"/>
  <c r="F11"/>
  <c r="H19" i="13"/>
  <c r="G20" i="1"/>
  <c r="H17" i="13"/>
  <c r="E15" i="14"/>
  <c r="I15"/>
  <c r="H22" i="13"/>
  <c r="G21" i="1"/>
  <c r="E13" i="14"/>
  <c r="I13"/>
  <c r="H18" i="13"/>
  <c r="F9" i="14"/>
  <c r="H21" i="13"/>
  <c r="H16"/>
  <c r="G16" i="1"/>
  <c r="F10" i="14"/>
  <c r="H20" i="13"/>
  <c r="G18" i="1"/>
  <c r="F8" i="14"/>
  <c r="E8"/>
  <c r="I8"/>
  <c r="H9" i="13"/>
  <c r="H10"/>
  <c r="F60" i="1"/>
  <c r="F58"/>
  <c r="F57"/>
  <c r="F59"/>
  <c r="F50"/>
  <c r="F43"/>
  <c r="F42"/>
  <c r="F41"/>
  <c r="F40"/>
  <c r="F45"/>
  <c r="F44"/>
  <c r="F37"/>
  <c r="F38"/>
  <c r="F29"/>
  <c r="F30"/>
  <c r="F28"/>
  <c r="F19"/>
  <c r="F20"/>
  <c r="F21"/>
  <c r="F22"/>
  <c r="F17"/>
  <c r="F16"/>
  <c r="F18"/>
  <c r="F9"/>
  <c r="F10"/>
  <c r="F8"/>
  <c r="E59"/>
  <c r="E56"/>
  <c r="E57"/>
  <c r="E50"/>
  <c r="E40"/>
  <c r="E43"/>
  <c r="E42"/>
  <c r="E41"/>
  <c r="E38"/>
  <c r="E37"/>
  <c r="E29"/>
  <c r="E30"/>
  <c r="E28"/>
  <c r="E21"/>
  <c r="E22"/>
  <c r="E18"/>
  <c r="E19"/>
  <c r="E20"/>
  <c r="E16"/>
  <c r="E17"/>
  <c r="E10"/>
  <c r="E9"/>
  <c r="E8"/>
  <c r="H67" i="5"/>
  <c r="D59" i="1"/>
  <c r="H60" i="5"/>
  <c r="D50" i="1"/>
  <c r="E48" i="14"/>
  <c r="I48"/>
  <c r="E49"/>
  <c r="I49"/>
  <c r="E35"/>
  <c r="I35"/>
  <c r="F51"/>
  <c r="F44"/>
  <c r="E61"/>
  <c r="I61"/>
  <c r="F30"/>
  <c r="F33"/>
  <c r="E37"/>
  <c r="I37"/>
  <c r="E25"/>
  <c r="I25"/>
  <c r="E10"/>
  <c r="I10"/>
  <c r="I20"/>
  <c r="I36"/>
  <c r="F17"/>
  <c r="E47"/>
  <c r="I47"/>
  <c r="F55"/>
  <c r="E52"/>
  <c r="I52"/>
  <c r="F31"/>
  <c r="E31"/>
  <c r="I31"/>
  <c r="E12"/>
  <c r="I12"/>
  <c r="F16"/>
  <c r="F24"/>
  <c r="E24"/>
  <c r="I24"/>
  <c r="F56"/>
  <c r="F48"/>
  <c r="F22"/>
  <c r="F52"/>
  <c r="F43"/>
  <c r="F49"/>
  <c r="E55"/>
  <c r="I55"/>
  <c r="E56"/>
  <c r="I56"/>
  <c r="E17"/>
  <c r="I17"/>
  <c r="E33"/>
  <c r="I33"/>
  <c r="E30"/>
  <c r="I30"/>
  <c r="F46"/>
  <c r="E46"/>
  <c r="I46"/>
  <c r="F61"/>
  <c r="E51"/>
  <c r="I51"/>
  <c r="F37"/>
  <c r="F47"/>
  <c r="F35"/>
  <c r="F34"/>
  <c r="F12"/>
  <c r="E9"/>
  <c r="I9"/>
  <c r="E16"/>
  <c r="I16"/>
  <c r="E23"/>
  <c r="I23"/>
  <c r="E22"/>
  <c r="I22"/>
  <c r="F25"/>
  <c r="F23"/>
  <c r="F15"/>
  <c r="F54"/>
  <c r="E19"/>
  <c r="I19"/>
  <c r="F42"/>
  <c r="E14"/>
  <c r="I14"/>
  <c r="E32"/>
  <c r="I32"/>
  <c r="F13"/>
  <c r="E18"/>
  <c r="I18"/>
  <c r="E21"/>
  <c r="I21"/>
  <c r="F53"/>
  <c r="F50"/>
  <c r="F45"/>
  <c r="D8" i="1"/>
  <c r="D29"/>
  <c r="D43"/>
  <c r="D58"/>
  <c r="H58"/>
  <c r="J58"/>
  <c r="L58"/>
  <c r="D42"/>
  <c r="H42"/>
  <c r="D38"/>
  <c r="H38"/>
  <c r="D39"/>
  <c r="H39"/>
  <c r="D56"/>
  <c r="D10"/>
  <c r="D11"/>
  <c r="H11"/>
  <c r="I11"/>
  <c r="D17"/>
  <c r="D20"/>
  <c r="H20"/>
  <c r="I20"/>
  <c r="J55"/>
  <c r="L55"/>
  <c r="G38"/>
  <c r="G41"/>
  <c r="H41"/>
  <c r="H43"/>
  <c r="G50"/>
  <c r="G59"/>
  <c r="H59"/>
  <c r="J59"/>
  <c r="L59"/>
  <c r="G56"/>
  <c r="G57"/>
  <c r="H57"/>
  <c r="I57"/>
  <c r="G58"/>
  <c r="G60"/>
  <c r="H60"/>
  <c r="J60"/>
  <c r="L60"/>
  <c r="G64"/>
  <c r="H64"/>
  <c r="I64"/>
  <c r="H74"/>
  <c r="I74"/>
  <c r="G17"/>
  <c r="G45"/>
  <c r="H45"/>
  <c r="G9"/>
  <c r="H9"/>
  <c r="I9"/>
  <c r="H8"/>
  <c r="I8"/>
  <c r="G10"/>
  <c r="G22"/>
  <c r="H22"/>
  <c r="I22"/>
  <c r="G19"/>
  <c r="H19"/>
  <c r="I19"/>
  <c r="H28"/>
  <c r="I28"/>
  <c r="H69"/>
  <c r="J69"/>
  <c r="L69"/>
  <c r="H16"/>
  <c r="J16"/>
  <c r="L16"/>
  <c r="H37"/>
  <c r="H40"/>
  <c r="H50"/>
  <c r="I50"/>
  <c r="H21"/>
  <c r="J21"/>
  <c r="L21"/>
  <c r="H18"/>
  <c r="I18"/>
  <c r="H32"/>
  <c r="J32"/>
  <c r="L32"/>
  <c r="H31"/>
  <c r="J31"/>
  <c r="L31"/>
  <c r="H30"/>
  <c r="J30"/>
  <c r="L30"/>
  <c r="H29"/>
  <c r="I29"/>
  <c r="H44"/>
  <c r="H56"/>
  <c r="J56"/>
  <c r="L56"/>
  <c r="H10"/>
  <c r="I10"/>
  <c r="H17"/>
  <c r="J17"/>
  <c r="L17"/>
  <c r="J11"/>
  <c r="L11"/>
  <c r="J37"/>
  <c r="L37"/>
  <c r="J42"/>
  <c r="L42"/>
  <c r="J40"/>
  <c r="L40"/>
  <c r="J43"/>
  <c r="L43"/>
  <c r="J38"/>
  <c r="L38"/>
  <c r="I41"/>
  <c r="J41"/>
  <c r="L41"/>
  <c r="I39"/>
  <c r="J39"/>
  <c r="L39"/>
  <c r="I44"/>
  <c r="J44"/>
  <c r="L44"/>
  <c r="J45"/>
  <c r="L45"/>
  <c r="J8"/>
  <c r="L8"/>
  <c r="I37"/>
  <c r="J57"/>
  <c r="L57"/>
  <c r="I40"/>
  <c r="I58"/>
  <c r="I16"/>
  <c r="J28"/>
  <c r="L28"/>
  <c r="I31"/>
  <c r="I69"/>
  <c r="J22"/>
  <c r="L22"/>
  <c r="J74"/>
  <c r="L74"/>
  <c r="I43"/>
  <c r="I60"/>
  <c r="J19"/>
  <c r="L19"/>
  <c r="I59"/>
  <c r="J29"/>
  <c r="L29"/>
  <c r="J20"/>
  <c r="L20"/>
  <c r="I56"/>
  <c r="J50"/>
  <c r="L50"/>
  <c r="I38"/>
  <c r="I32"/>
  <c r="J64"/>
  <c r="L64"/>
  <c r="I30"/>
  <c r="I42"/>
  <c r="J9"/>
  <c r="L9"/>
  <c r="I45"/>
  <c r="J18"/>
  <c r="L18"/>
  <c r="I21"/>
  <c r="I17"/>
  <c r="J10"/>
  <c r="L10"/>
  <c r="K9" i="16"/>
  <c r="K34"/>
  <c r="K29"/>
  <c r="K49"/>
  <c r="K21"/>
  <c r="K45"/>
  <c r="K41"/>
  <c r="K25"/>
  <c r="K22"/>
  <c r="K26"/>
  <c r="K10"/>
  <c r="K38"/>
  <c r="K13"/>
  <c r="K35"/>
  <c r="K42"/>
  <c r="K11"/>
  <c r="K23"/>
  <c r="K43"/>
  <c r="K14"/>
  <c r="K31"/>
  <c r="K18"/>
  <c r="K27"/>
  <c r="K46"/>
  <c r="K50"/>
  <c r="K32"/>
  <c r="K36"/>
  <c r="K19"/>
  <c r="K47"/>
  <c r="K39"/>
  <c r="K15"/>
  <c r="K53"/>
  <c r="K30"/>
  <c r="K54"/>
  <c r="K17"/>
  <c r="K52"/>
</calcChain>
</file>

<file path=xl/sharedStrings.xml><?xml version="1.0" encoding="utf-8"?>
<sst xmlns="http://schemas.openxmlformats.org/spreadsheetml/2006/main" count="690" uniqueCount="164">
  <si>
    <t>Rang</t>
  </si>
  <si>
    <t>Name</t>
  </si>
  <si>
    <t>Verein</t>
  </si>
  <si>
    <t>Jahrg.</t>
  </si>
  <si>
    <t>Summe</t>
  </si>
  <si>
    <t xml:space="preserve"> </t>
  </si>
  <si>
    <t>Mair Tobias</t>
  </si>
  <si>
    <t>1.</t>
  </si>
  <si>
    <t>2.</t>
  </si>
  <si>
    <t>Bezirkssportschützenbund Osttirol</t>
  </si>
  <si>
    <t>Jugendbetreuer</t>
  </si>
  <si>
    <t>Ø-3 Besten</t>
  </si>
  <si>
    <t>Ø-Erg.</t>
  </si>
  <si>
    <t>Finali</t>
  </si>
  <si>
    <t>Bezirksjugendcup Osttirol</t>
  </si>
  <si>
    <t>Gesamtergebnis</t>
  </si>
  <si>
    <t>Gröfler Tobias</t>
  </si>
  <si>
    <t>Mair Lucas</t>
  </si>
  <si>
    <t>Mayr Carmen</t>
  </si>
  <si>
    <t>Krassnig Fabian</t>
  </si>
  <si>
    <t>Jugend I männlich,  20 Schuss stehend aufgelegt</t>
  </si>
  <si>
    <t>Jugend I weiblich,  20 Schuss stehend aufgelegt</t>
  </si>
  <si>
    <t>Jugend II weiblich,   20 Schuss stehend frei</t>
  </si>
  <si>
    <t>Jungschützen weiblich,   40 Schuss stehend frei</t>
  </si>
  <si>
    <t>Jungschützen männlich,   40 Schuss stehend frei</t>
  </si>
  <si>
    <t>Jugend II männlich,   20 Schuss stehend frei</t>
  </si>
  <si>
    <t>Jungschützen männlich,                                     40 Schuss stehend frei</t>
  </si>
  <si>
    <t>Islitzer Julian</t>
  </si>
  <si>
    <t>Mayr Sandra</t>
  </si>
  <si>
    <t xml:space="preserve">    Bezirksschützenbund Osttirol</t>
  </si>
  <si>
    <t>3.</t>
  </si>
  <si>
    <t xml:space="preserve">Jugend I LP  männlich,    20 Schuss </t>
  </si>
  <si>
    <t>Bezirks-MS Jugend Osttirol</t>
  </si>
  <si>
    <t>Feldner Stefan</t>
  </si>
  <si>
    <t>Bezirksoberschützenmeister</t>
  </si>
  <si>
    <t>Anton Moser</t>
  </si>
  <si>
    <t>Rainer David</t>
  </si>
  <si>
    <t>Senfter Katharina</t>
  </si>
  <si>
    <t>Ranacher Elena</t>
  </si>
  <si>
    <t>Mathias Gröfler</t>
  </si>
  <si>
    <t>Lusser Simon</t>
  </si>
  <si>
    <t>Jugend I männlich,                                               20 Schuss stehend aufgelegt</t>
  </si>
  <si>
    <t>Luftdruckwaffen 2017</t>
  </si>
  <si>
    <t>Lienz, 11.03.2017</t>
  </si>
  <si>
    <t>Angermann Amelie</t>
  </si>
  <si>
    <t>Weiler Kevin</t>
  </si>
  <si>
    <t>Senfter Michael</t>
  </si>
  <si>
    <t>4.</t>
  </si>
  <si>
    <t>5.</t>
  </si>
  <si>
    <t>6.</t>
  </si>
  <si>
    <t>7.</t>
  </si>
  <si>
    <t>8.</t>
  </si>
  <si>
    <t>Nöckler Gabriel</t>
  </si>
  <si>
    <t>Mair Lorena</t>
  </si>
  <si>
    <t>IV</t>
  </si>
  <si>
    <t>Mair Annika</t>
  </si>
  <si>
    <t>ND</t>
  </si>
  <si>
    <t>Berger Samuel</t>
  </si>
  <si>
    <t>MT</t>
  </si>
  <si>
    <t>Mariacher Silvano</t>
  </si>
  <si>
    <t>PR</t>
  </si>
  <si>
    <t>Huter David</t>
  </si>
  <si>
    <t>Bstieler Gabriel</t>
  </si>
  <si>
    <t>Mattersberger Jonas</t>
  </si>
  <si>
    <t>Senfter Viktoria</t>
  </si>
  <si>
    <t>Korunker Isabell</t>
  </si>
  <si>
    <t>HP</t>
  </si>
  <si>
    <t>Gyarmati Matthias</t>
  </si>
  <si>
    <t>Trager Marco</t>
  </si>
  <si>
    <t>Moosmair Niklas</t>
  </si>
  <si>
    <t>Mair Lorenz</t>
  </si>
  <si>
    <t>StV</t>
  </si>
  <si>
    <t>Junioren,   40 Schuss stehend frei</t>
  </si>
  <si>
    <t>Führhapter Daniel</t>
  </si>
  <si>
    <t>2017/2018</t>
  </si>
  <si>
    <t>Führhapter Maximilian</t>
  </si>
  <si>
    <t>AV</t>
  </si>
  <si>
    <t>Stotter Mario</t>
  </si>
  <si>
    <t>Nußdorf</t>
  </si>
  <si>
    <t xml:space="preserve">Jugend II LP  männlich,    20 Schuss </t>
  </si>
  <si>
    <t xml:space="preserve">Jugend II LP  männlich,    40 Schuss </t>
  </si>
  <si>
    <t>Sillian</t>
  </si>
  <si>
    <t>Lienz</t>
  </si>
  <si>
    <t>Jugend I weiblich,                                                     20 Schuss stehend aufgelegt</t>
  </si>
  <si>
    <t>Jugend II weiblich,                                                   20 Schuss stehend frei</t>
  </si>
  <si>
    <t>Jugend II männlich,                                                  20 Schuss stehend frei</t>
  </si>
  <si>
    <t>Jungschützen weiblich,                                         40 Schuss stehend frei</t>
  </si>
  <si>
    <t>Rainer Lara</t>
  </si>
  <si>
    <t>9.</t>
  </si>
  <si>
    <t>Bstieler Johannes</t>
  </si>
  <si>
    <t>Eder Fabian</t>
  </si>
  <si>
    <t>2018/2019</t>
  </si>
  <si>
    <t>Innervillgraten,  03.11.2018</t>
  </si>
  <si>
    <t>Markus Walder</t>
  </si>
  <si>
    <t xml:space="preserve">Markus Walder </t>
  </si>
  <si>
    <t>Mannschaftswertung</t>
  </si>
  <si>
    <t>Ma</t>
  </si>
  <si>
    <t>Ø-20 Schuss</t>
  </si>
  <si>
    <t>Gesamt MA</t>
  </si>
  <si>
    <t>Gesamt Mannschaft</t>
  </si>
  <si>
    <t xml:space="preserve">        Bezirksjugendcup Osttirol</t>
  </si>
  <si>
    <t xml:space="preserve">          Bezirksoberschützenmeister</t>
  </si>
  <si>
    <t>Islitzer Tobias</t>
  </si>
  <si>
    <t>Weißkopf Niklas</t>
  </si>
  <si>
    <t>Weißkopf Elias</t>
  </si>
  <si>
    <t>Totschnig Klemens</t>
  </si>
  <si>
    <t>Totschnig Simon</t>
  </si>
  <si>
    <t>Mair Michael</t>
  </si>
  <si>
    <t>Steidl Thomas</t>
  </si>
  <si>
    <t>LZ</t>
  </si>
  <si>
    <t>Totschnig Anna Lena</t>
  </si>
  <si>
    <t>Gstinig Franziska</t>
  </si>
  <si>
    <t>Gomig Sarah</t>
  </si>
  <si>
    <t>Gomig Miriam</t>
  </si>
  <si>
    <t>Holzer Sophia</t>
  </si>
  <si>
    <t>Schett Sophia</t>
  </si>
  <si>
    <t xml:space="preserve">Krassnig Fabian </t>
  </si>
  <si>
    <t xml:space="preserve">Weiler Kevin </t>
  </si>
  <si>
    <t>Senfter Victoria</t>
  </si>
  <si>
    <t>Fürhapter Daniel</t>
  </si>
  <si>
    <t xml:space="preserve">Jungschütze  männlich,    40 Schuss </t>
  </si>
  <si>
    <t>Huber Nico</t>
  </si>
  <si>
    <t>KA</t>
  </si>
  <si>
    <t>Groder Florian</t>
  </si>
  <si>
    <t>Gomig Thomas</t>
  </si>
  <si>
    <t>Gruber Jonathan</t>
  </si>
  <si>
    <t>Rainer Luca</t>
  </si>
  <si>
    <t>Jungschützen weiblich LG 40 Schuss</t>
  </si>
  <si>
    <t>Lienz, 08. 02. 2020.</t>
  </si>
  <si>
    <t>LG Bezirksmeisterschaft</t>
  </si>
  <si>
    <t>Frauen LG 60 Schuss</t>
  </si>
  <si>
    <t>Wibmer Fabian</t>
  </si>
  <si>
    <t>SG Nußdorf</t>
  </si>
  <si>
    <t>Fuetsch Florian</t>
  </si>
  <si>
    <t>SG Matrei</t>
  </si>
  <si>
    <t>Hauser Rudolf</t>
  </si>
  <si>
    <t>SSV Lienz</t>
  </si>
  <si>
    <t>Mattersberger Romana</t>
  </si>
  <si>
    <t>Oblasser Günter</t>
  </si>
  <si>
    <t>Ingruber Robert</t>
  </si>
  <si>
    <t>Nöckler Josef</t>
  </si>
  <si>
    <t>Bstieler Klemens</t>
  </si>
  <si>
    <t>SG Prägraten</t>
  </si>
  <si>
    <t>Junioren  männlich LG 60 Schuss</t>
  </si>
  <si>
    <t>Mair Franz</t>
  </si>
  <si>
    <t>SSG Innervillgraten</t>
  </si>
  <si>
    <t>Berger Konrad</t>
  </si>
  <si>
    <t>Fuetsch Manfred</t>
  </si>
  <si>
    <t>Berger Simone</t>
  </si>
  <si>
    <t>Klaunzer Roland</t>
  </si>
  <si>
    <t>Islitzer Gottfried</t>
  </si>
  <si>
    <t>Mariacher Phillip</t>
  </si>
  <si>
    <t>Mair Daniel</t>
  </si>
  <si>
    <t>Wibmer Andreas</t>
  </si>
  <si>
    <t>Senioren / Seniorinnen II  LG 40 Schuss</t>
  </si>
  <si>
    <t>Isep Margaritha</t>
  </si>
  <si>
    <t>Walder Markus</t>
  </si>
  <si>
    <t>Walder Peter Paul</t>
  </si>
  <si>
    <t>Mair Melanie</t>
  </si>
  <si>
    <t>Fuetsch Carina</t>
  </si>
  <si>
    <t>Mair Romana</t>
  </si>
  <si>
    <t>Männer / Junioren LG 60Schuss</t>
  </si>
  <si>
    <t xml:space="preserve">Jungschützen männlich / weiblich 40 Schuss </t>
  </si>
  <si>
    <t>Senioren I / Senioren &amp; Seniorinnen II LG 40 Schuss</t>
  </si>
</sst>
</file>

<file path=xl/styles.xml><?xml version="1.0" encoding="utf-8"?>
<styleSheet xmlns="http://schemas.openxmlformats.org/spreadsheetml/2006/main">
  <numFmts count="2">
    <numFmt numFmtId="164" formatCode="0\."/>
    <numFmt numFmtId="165" formatCode="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34"/>
      </patternFill>
    </fill>
    <fill>
      <patternFill patternType="solid">
        <fgColor indexed="13"/>
        <bgColor indexed="3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4" fillId="0" borderId="0" xfId="4" applyFont="1" applyBorder="1" applyAlignment="1">
      <alignment horizontal="center"/>
    </xf>
    <xf numFmtId="14" fontId="1" fillId="0" borderId="1" xfId="5" applyNumberFormat="1" applyFont="1" applyFill="1" applyBorder="1"/>
    <xf numFmtId="0" fontId="1" fillId="0" borderId="1" xfId="5" applyFont="1" applyFill="1" applyBorder="1"/>
    <xf numFmtId="14" fontId="1" fillId="0" borderId="0" xfId="5" applyNumberFormat="1" applyFont="1" applyFill="1" applyBorder="1"/>
    <xf numFmtId="0" fontId="0" fillId="0" borderId="0" xfId="0" applyFont="1"/>
    <xf numFmtId="0" fontId="10" fillId="0" borderId="0" xfId="0" applyFont="1"/>
    <xf numFmtId="0" fontId="1" fillId="0" borderId="0" xfId="7"/>
    <xf numFmtId="0" fontId="1" fillId="0" borderId="0" xfId="9"/>
    <xf numFmtId="0" fontId="3" fillId="0" borderId="0" xfId="9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/>
    </xf>
    <xf numFmtId="0" fontId="1" fillId="0" borderId="0" xfId="2"/>
    <xf numFmtId="0" fontId="3" fillId="0" borderId="0" xfId="2" applyFont="1" applyAlignment="1">
      <alignment horizontal="center"/>
    </xf>
    <xf numFmtId="0" fontId="3" fillId="0" borderId="0" xfId="2" applyFont="1" applyBorder="1" applyAlignment="1">
      <alignment horizontal="center"/>
    </xf>
    <xf numFmtId="0" fontId="1" fillId="0" borderId="0" xfId="3"/>
    <xf numFmtId="0" fontId="3" fillId="0" borderId="0" xfId="3" applyFont="1" applyAlignment="1">
      <alignment horizontal="center"/>
    </xf>
    <xf numFmtId="0" fontId="2" fillId="0" borderId="0" xfId="3" applyFont="1" applyAlignment="1"/>
    <xf numFmtId="0" fontId="3" fillId="0" borderId="0" xfId="3" applyFont="1" applyAlignment="1"/>
    <xf numFmtId="164" fontId="5" fillId="0" borderId="0" xfId="5" applyNumberFormat="1" applyFont="1" applyBorder="1" applyAlignment="1">
      <alignment horizontal="center"/>
    </xf>
    <xf numFmtId="0" fontId="1" fillId="0" borderId="0" xfId="5" applyFont="1" applyFill="1" applyBorder="1"/>
    <xf numFmtId="0" fontId="5" fillId="0" borderId="0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1" fontId="0" fillId="0" borderId="0" xfId="0" applyNumberFormat="1"/>
    <xf numFmtId="1" fontId="10" fillId="0" borderId="0" xfId="0" applyNumberFormat="1" applyFont="1"/>
    <xf numFmtId="1" fontId="8" fillId="0" borderId="2" xfId="5" applyNumberFormat="1" applyFont="1" applyBorder="1" applyAlignment="1">
      <alignment horizontal="center" vertical="justify"/>
    </xf>
    <xf numFmtId="1" fontId="8" fillId="0" borderId="3" xfId="5" applyNumberFormat="1" applyFont="1" applyBorder="1" applyAlignment="1">
      <alignment horizontal="center" vertical="justify"/>
    </xf>
    <xf numFmtId="1" fontId="1" fillId="0" borderId="0" xfId="3" applyNumberFormat="1"/>
    <xf numFmtId="1" fontId="2" fillId="0" borderId="0" xfId="3" applyNumberFormat="1" applyFont="1" applyAlignment="1"/>
    <xf numFmtId="1" fontId="1" fillId="0" borderId="1" xfId="5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165" fontId="0" fillId="0" borderId="0" xfId="0" applyNumberFormat="1"/>
    <xf numFmtId="165" fontId="5" fillId="0" borderId="1" xfId="5" applyNumberFormat="1" applyFont="1" applyFill="1" applyBorder="1" applyAlignment="1">
      <alignment horizontal="center"/>
    </xf>
    <xf numFmtId="165" fontId="1" fillId="0" borderId="0" xfId="9" applyNumberFormat="1"/>
    <xf numFmtId="165" fontId="3" fillId="0" borderId="0" xfId="9" applyNumberFormat="1" applyFont="1" applyAlignment="1">
      <alignment horizontal="center"/>
    </xf>
    <xf numFmtId="165" fontId="1" fillId="0" borderId="0" xfId="2" applyNumberFormat="1"/>
    <xf numFmtId="165" fontId="3" fillId="0" borderId="0" xfId="2" applyNumberFormat="1" applyFont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5" fontId="5" fillId="0" borderId="0" xfId="5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1" fillId="0" borderId="1" xfId="5" applyNumberFormat="1" applyFont="1" applyFill="1" applyBorder="1" applyAlignment="1">
      <alignment horizontal="center"/>
    </xf>
    <xf numFmtId="0" fontId="9" fillId="0" borderId="0" xfId="0" applyFont="1"/>
    <xf numFmtId="0" fontId="5" fillId="0" borderId="1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6" fillId="0" borderId="5" xfId="5" applyFont="1" applyBorder="1" applyAlignment="1">
      <alignment horizontal="center"/>
    </xf>
    <xf numFmtId="164" fontId="5" fillId="0" borderId="1" xfId="5" applyNumberFormat="1" applyFont="1" applyBorder="1" applyAlignment="1">
      <alignment horizontal="center"/>
    </xf>
    <xf numFmtId="0" fontId="6" fillId="0" borderId="1" xfId="5" applyFont="1" applyFill="1" applyBorder="1" applyAlignment="1">
      <alignment horizontal="center"/>
    </xf>
    <xf numFmtId="0" fontId="1" fillId="0" borderId="1" xfId="5" applyFont="1" applyFill="1" applyBorder="1" applyAlignment="1"/>
    <xf numFmtId="165" fontId="1" fillId="0" borderId="1" xfId="0" applyNumberFormat="1" applyFont="1" applyBorder="1"/>
    <xf numFmtId="165" fontId="1" fillId="0" borderId="0" xfId="5" applyNumberFormat="1" applyFont="1" applyFill="1" applyBorder="1" applyAlignment="1">
      <alignment horizontal="center"/>
    </xf>
    <xf numFmtId="0" fontId="1" fillId="0" borderId="4" xfId="5" applyFont="1" applyFill="1" applyBorder="1"/>
    <xf numFmtId="14" fontId="1" fillId="0" borderId="5" xfId="5" applyNumberFormat="1" applyFont="1" applyFill="1" applyBorder="1"/>
    <xf numFmtId="0" fontId="1" fillId="0" borderId="6" xfId="5" applyFont="1" applyFill="1" applyBorder="1"/>
    <xf numFmtId="0" fontId="11" fillId="0" borderId="1" xfId="5" applyFont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14" fontId="0" fillId="0" borderId="1" xfId="0" applyNumberFormat="1" applyBorder="1"/>
    <xf numFmtId="0" fontId="2" fillId="0" borderId="0" xfId="3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3" borderId="0" xfId="5" applyFont="1" applyFill="1" applyBorder="1" applyAlignment="1">
      <alignment horizontal="center"/>
    </xf>
    <xf numFmtId="0" fontId="5" fillId="4" borderId="0" xfId="5" applyFont="1" applyFill="1" applyBorder="1" applyAlignment="1">
      <alignment horizontal="center"/>
    </xf>
    <xf numFmtId="165" fontId="1" fillId="0" borderId="0" xfId="0" applyNumberFormat="1" applyFont="1" applyBorder="1"/>
    <xf numFmtId="0" fontId="5" fillId="3" borderId="0" xfId="5" applyFont="1" applyFill="1" applyBorder="1" applyAlignment="1">
      <alignment horizontal="center"/>
    </xf>
    <xf numFmtId="164" fontId="5" fillId="3" borderId="0" xfId="5" applyNumberFormat="1" applyFont="1" applyFill="1" applyBorder="1" applyAlignment="1">
      <alignment horizontal="center"/>
    </xf>
    <xf numFmtId="0" fontId="1" fillId="3" borderId="0" xfId="5" applyFont="1" applyFill="1" applyBorder="1"/>
    <xf numFmtId="165" fontId="8" fillId="0" borderId="2" xfId="5" applyNumberFormat="1" applyFont="1" applyBorder="1" applyAlignment="1">
      <alignment horizontal="center" vertical="justify"/>
    </xf>
    <xf numFmtId="165" fontId="8" fillId="0" borderId="3" xfId="5" applyNumberFormat="1" applyFont="1" applyBorder="1" applyAlignment="1">
      <alignment horizontal="center" vertical="justify"/>
    </xf>
    <xf numFmtId="14" fontId="1" fillId="0" borderId="1" xfId="5" applyNumberFormat="1" applyFont="1" applyFill="1" applyBorder="1" applyAlignment="1">
      <alignment horizontal="left" vertical="center"/>
    </xf>
    <xf numFmtId="0" fontId="3" fillId="3" borderId="0" xfId="2" applyFont="1" applyFill="1" applyBorder="1" applyAlignment="1">
      <alignment horizontal="center"/>
    </xf>
    <xf numFmtId="0" fontId="5" fillId="3" borderId="1" xfId="5" applyFont="1" applyFill="1" applyBorder="1" applyAlignment="1">
      <alignment horizontal="center"/>
    </xf>
    <xf numFmtId="164" fontId="5" fillId="0" borderId="7" xfId="5" applyNumberFormat="1" applyFont="1" applyBorder="1" applyAlignment="1">
      <alignment horizontal="center"/>
    </xf>
    <xf numFmtId="0" fontId="1" fillId="0" borderId="8" xfId="5" applyFont="1" applyFill="1" applyBorder="1"/>
    <xf numFmtId="0" fontId="1" fillId="0" borderId="9" xfId="5" applyFont="1" applyFill="1" applyBorder="1"/>
    <xf numFmtId="0" fontId="5" fillId="0" borderId="10" xfId="5" applyFont="1" applyBorder="1" applyAlignment="1">
      <alignment horizontal="center"/>
    </xf>
    <xf numFmtId="0" fontId="6" fillId="3" borderId="10" xfId="5" applyFont="1" applyFill="1" applyBorder="1" applyAlignment="1">
      <alignment horizontal="center"/>
    </xf>
    <xf numFmtId="0" fontId="11" fillId="0" borderId="10" xfId="5" applyFont="1" applyBorder="1" applyAlignment="1"/>
    <xf numFmtId="0" fontId="11" fillId="0" borderId="0" xfId="5" applyFont="1" applyBorder="1" applyAlignme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/>
    </xf>
    <xf numFmtId="0" fontId="6" fillId="3" borderId="4" xfId="5" applyFont="1" applyFill="1" applyBorder="1" applyAlignment="1">
      <alignment horizontal="center"/>
    </xf>
    <xf numFmtId="0" fontId="6" fillId="3" borderId="1" xfId="5" applyFont="1" applyFill="1" applyBorder="1" applyAlignment="1">
      <alignment horizontal="center"/>
    </xf>
    <xf numFmtId="164" fontId="5" fillId="3" borderId="1" xfId="5" applyNumberFormat="1" applyFont="1" applyFill="1" applyBorder="1" applyAlignment="1">
      <alignment horizontal="center"/>
    </xf>
    <xf numFmtId="0" fontId="1" fillId="3" borderId="4" xfId="5" applyFont="1" applyFill="1" applyBorder="1"/>
    <xf numFmtId="0" fontId="1" fillId="3" borderId="1" xfId="5" applyFont="1" applyFill="1" applyBorder="1"/>
    <xf numFmtId="165" fontId="11" fillId="0" borderId="0" xfId="5" applyNumberFormat="1" applyFont="1" applyBorder="1" applyAlignment="1">
      <alignment horizontal="center"/>
    </xf>
    <xf numFmtId="165" fontId="11" fillId="0" borderId="0" xfId="5" applyNumberFormat="1" applyFont="1" applyFill="1" applyBorder="1" applyAlignment="1">
      <alignment horizontal="center"/>
    </xf>
    <xf numFmtId="165" fontId="6" fillId="0" borderId="1" xfId="5" applyNumberFormat="1" applyFont="1" applyBorder="1" applyAlignment="1">
      <alignment horizontal="center"/>
    </xf>
    <xf numFmtId="165" fontId="12" fillId="0" borderId="1" xfId="5" applyNumberFormat="1" applyFont="1" applyFill="1" applyBorder="1" applyAlignment="1">
      <alignment horizontal="center"/>
    </xf>
    <xf numFmtId="165" fontId="8" fillId="0" borderId="1" xfId="5" applyNumberFormat="1" applyFont="1" applyFill="1" applyBorder="1" applyAlignment="1">
      <alignment horizontal="center"/>
    </xf>
    <xf numFmtId="165" fontId="12" fillId="0" borderId="1" xfId="0" applyNumberFormat="1" applyFont="1" applyBorder="1"/>
    <xf numFmtId="165" fontId="8" fillId="0" borderId="1" xfId="0" applyNumberFormat="1" applyFont="1" applyBorder="1" applyAlignment="1">
      <alignment horizontal="center"/>
    </xf>
    <xf numFmtId="1" fontId="13" fillId="0" borderId="0" xfId="0" applyNumberFormat="1" applyFont="1"/>
    <xf numFmtId="1" fontId="1" fillId="0" borderId="0" xfId="3" applyNumberFormat="1" applyFont="1"/>
    <xf numFmtId="1" fontId="16" fillId="0" borderId="0" xfId="0" applyNumberFormat="1" applyFont="1"/>
    <xf numFmtId="165" fontId="5" fillId="0" borderId="11" xfId="5" applyNumberFormat="1" applyFont="1" applyBorder="1" applyAlignment="1">
      <alignment horizontal="center" vertical="justify"/>
    </xf>
    <xf numFmtId="165" fontId="5" fillId="0" borderId="12" xfId="5" applyNumberFormat="1" applyFont="1" applyFill="1" applyBorder="1" applyAlignment="1">
      <alignment horizontal="center"/>
    </xf>
    <xf numFmtId="165" fontId="16" fillId="0" borderId="0" xfId="0" applyNumberFormat="1" applyFont="1"/>
    <xf numFmtId="165" fontId="5" fillId="0" borderId="0" xfId="9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" fontId="5" fillId="0" borderId="11" xfId="5" applyNumberFormat="1" applyFont="1" applyBorder="1" applyAlignment="1">
      <alignment horizontal="center" vertical="justify"/>
    </xf>
    <xf numFmtId="0" fontId="1" fillId="0" borderId="0" xfId="3" applyFont="1" applyBorder="1" applyAlignment="1">
      <alignment horizontal="center" vertical="center"/>
    </xf>
    <xf numFmtId="1" fontId="1" fillId="0" borderId="0" xfId="3" applyNumberFormat="1" applyFont="1" applyAlignment="1"/>
    <xf numFmtId="0" fontId="3" fillId="0" borderId="0" xfId="3" applyFont="1" applyBorder="1" applyAlignment="1"/>
    <xf numFmtId="165" fontId="10" fillId="0" borderId="0" xfId="0" applyNumberFormat="1" applyFont="1"/>
    <xf numFmtId="0" fontId="0" fillId="0" borderId="0" xfId="0" applyBorder="1"/>
    <xf numFmtId="0" fontId="17" fillId="0" borderId="1" xfId="0" applyFont="1" applyBorder="1" applyAlignment="1">
      <alignment horizontal="center"/>
    </xf>
    <xf numFmtId="165" fontId="12" fillId="0" borderId="1" xfId="5" quotePrefix="1" applyNumberFormat="1" applyFont="1" applyFill="1" applyBorder="1" applyAlignment="1">
      <alignment horizontal="center"/>
    </xf>
    <xf numFmtId="164" fontId="5" fillId="5" borderId="1" xfId="5" applyNumberFormat="1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1" xfId="0" applyFont="1" applyFill="1" applyBorder="1" applyAlignment="1">
      <alignment horizontal="center"/>
    </xf>
    <xf numFmtId="165" fontId="12" fillId="5" borderId="1" xfId="5" applyNumberFormat="1" applyFont="1" applyFill="1" applyBorder="1" applyAlignment="1">
      <alignment horizontal="center"/>
    </xf>
    <xf numFmtId="165" fontId="5" fillId="5" borderId="1" xfId="5" applyNumberFormat="1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165" fontId="18" fillId="5" borderId="1" xfId="5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164" fontId="5" fillId="0" borderId="13" xfId="5" applyNumberFormat="1" applyFont="1" applyBorder="1" applyAlignment="1">
      <alignment horizontal="center"/>
    </xf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165" fontId="1" fillId="0" borderId="13" xfId="5" applyNumberFormat="1" applyFont="1" applyFill="1" applyBorder="1" applyAlignment="1">
      <alignment horizontal="center"/>
    </xf>
    <xf numFmtId="165" fontId="5" fillId="0" borderId="13" xfId="5" applyNumberFormat="1" applyFont="1" applyFill="1" applyBorder="1" applyAlignment="1">
      <alignment horizontal="center"/>
    </xf>
    <xf numFmtId="0" fontId="5" fillId="0" borderId="14" xfId="5" applyFont="1" applyBorder="1" applyAlignment="1">
      <alignment horizontal="center"/>
    </xf>
    <xf numFmtId="0" fontId="11" fillId="0" borderId="14" xfId="5" applyFont="1" applyBorder="1" applyAlignment="1"/>
    <xf numFmtId="165" fontId="11" fillId="0" borderId="14" xfId="5" applyNumberFormat="1" applyFont="1" applyBorder="1" applyAlignment="1">
      <alignment horizontal="center"/>
    </xf>
    <xf numFmtId="165" fontId="11" fillId="0" borderId="14" xfId="5" applyNumberFormat="1" applyFont="1" applyFill="1" applyBorder="1" applyAlignment="1">
      <alignment horizontal="center"/>
    </xf>
    <xf numFmtId="165" fontId="6" fillId="0" borderId="14" xfId="5" applyNumberFormat="1" applyFont="1" applyBorder="1" applyAlignment="1">
      <alignment horizontal="center"/>
    </xf>
    <xf numFmtId="0" fontId="1" fillId="0" borderId="14" xfId="5" applyFont="1" applyFill="1" applyBorder="1"/>
    <xf numFmtId="0" fontId="5" fillId="0" borderId="14" xfId="5" applyFont="1" applyFill="1" applyBorder="1" applyAlignment="1">
      <alignment horizontal="center"/>
    </xf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0" fontId="1" fillId="0" borderId="14" xfId="5" applyFont="1" applyFill="1" applyBorder="1" applyAlignment="1">
      <alignment horizontal="center"/>
    </xf>
    <xf numFmtId="165" fontId="1" fillId="0" borderId="14" xfId="5" applyNumberFormat="1" applyFont="1" applyFill="1" applyBorder="1" applyAlignment="1">
      <alignment horizontal="center"/>
    </xf>
    <xf numFmtId="164" fontId="1" fillId="0" borderId="14" xfId="5" applyNumberFormat="1" applyFont="1" applyBorder="1" applyAlignment="1">
      <alignment horizontal="center"/>
    </xf>
    <xf numFmtId="165" fontId="1" fillId="6" borderId="1" xfId="5" applyNumberFormat="1" applyFont="1" applyFill="1" applyBorder="1" applyAlignment="1">
      <alignment horizontal="center"/>
    </xf>
    <xf numFmtId="0" fontId="5" fillId="7" borderId="1" xfId="5" applyFont="1" applyFill="1" applyBorder="1" applyAlignment="1">
      <alignment horizontal="center"/>
    </xf>
    <xf numFmtId="0" fontId="6" fillId="0" borderId="10" xfId="5" applyFont="1" applyBorder="1" applyAlignment="1">
      <alignment horizontal="center"/>
    </xf>
    <xf numFmtId="164" fontId="5" fillId="0" borderId="10" xfId="5" applyNumberFormat="1" applyFont="1" applyBorder="1" applyAlignment="1">
      <alignment horizontal="center"/>
    </xf>
    <xf numFmtId="0" fontId="15" fillId="0" borderId="10" xfId="0" applyFont="1" applyBorder="1"/>
    <xf numFmtId="0" fontId="15" fillId="0" borderId="10" xfId="0" applyFont="1" applyBorder="1" applyAlignment="1">
      <alignment horizontal="center"/>
    </xf>
    <xf numFmtId="0" fontId="9" fillId="0" borderId="0" xfId="0" applyFont="1" applyBorder="1"/>
    <xf numFmtId="0" fontId="0" fillId="0" borderId="0" xfId="0" applyFont="1" applyBorder="1"/>
    <xf numFmtId="0" fontId="6" fillId="0" borderId="10" xfId="5" applyFont="1" applyFill="1" applyBorder="1" applyAlignment="1">
      <alignment horizontal="center"/>
    </xf>
    <xf numFmtId="0" fontId="0" fillId="0" borderId="10" xfId="0" applyBorder="1"/>
    <xf numFmtId="0" fontId="6" fillId="0" borderId="5" xfId="5" applyFont="1" applyFill="1" applyBorder="1" applyAlignment="1">
      <alignment horizontal="center"/>
    </xf>
    <xf numFmtId="0" fontId="21" fillId="0" borderId="10" xfId="0" applyFont="1" applyBorder="1"/>
    <xf numFmtId="165" fontId="19" fillId="0" borderId="10" xfId="0" applyNumberFormat="1" applyFont="1" applyBorder="1"/>
    <xf numFmtId="165" fontId="11" fillId="0" borderId="1" xfId="5" applyNumberFormat="1" applyFont="1" applyFill="1" applyBorder="1" applyAlignment="1">
      <alignment horizontal="center"/>
    </xf>
    <xf numFmtId="165" fontId="11" fillId="6" borderId="1" xfId="5" applyNumberFormat="1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11" fillId="7" borderId="1" xfId="5" applyFont="1" applyFill="1" applyBorder="1" applyAlignment="1">
      <alignment horizontal="center"/>
    </xf>
    <xf numFmtId="165" fontId="11" fillId="0" borderId="5" xfId="5" applyNumberFormat="1" applyFont="1" applyFill="1" applyBorder="1" applyAlignment="1">
      <alignment horizontal="center"/>
    </xf>
    <xf numFmtId="165" fontId="20" fillId="0" borderId="10" xfId="0" applyNumberFormat="1" applyFont="1" applyBorder="1"/>
    <xf numFmtId="165" fontId="11" fillId="0" borderId="13" xfId="5" applyNumberFormat="1" applyFont="1" applyFill="1" applyBorder="1" applyAlignment="1">
      <alignment horizontal="center"/>
    </xf>
    <xf numFmtId="165" fontId="11" fillId="6" borderId="13" xfId="5" applyNumberFormat="1" applyFont="1" applyFill="1" applyBorder="1" applyAlignment="1">
      <alignment horizontal="center"/>
    </xf>
    <xf numFmtId="165" fontId="11" fillId="0" borderId="10" xfId="5" applyNumberFormat="1" applyFont="1" applyFill="1" applyBorder="1" applyAlignment="1">
      <alignment horizontal="center"/>
    </xf>
    <xf numFmtId="165" fontId="11" fillId="6" borderId="10" xfId="5" applyNumberFormat="1" applyFont="1" applyFill="1" applyBorder="1" applyAlignment="1">
      <alignment horizontal="center"/>
    </xf>
    <xf numFmtId="165" fontId="0" fillId="0" borderId="10" xfId="0" applyNumberFormat="1" applyBorder="1"/>
    <xf numFmtId="0" fontId="6" fillId="0" borderId="10" xfId="5" applyFont="1" applyBorder="1" applyAlignment="1"/>
    <xf numFmtId="0" fontId="0" fillId="0" borderId="10" xfId="0" applyFont="1" applyBorder="1"/>
    <xf numFmtId="165" fontId="6" fillId="0" borderId="10" xfId="5" applyNumberFormat="1" applyFont="1" applyFill="1" applyBorder="1" applyAlignment="1"/>
    <xf numFmtId="165" fontId="6" fillId="6" borderId="10" xfId="5" applyNumberFormat="1" applyFont="1" applyFill="1" applyBorder="1" applyAlignment="1"/>
    <xf numFmtId="165" fontId="11" fillId="6" borderId="5" xfId="5" applyNumberFormat="1" applyFont="1" applyFill="1" applyBorder="1" applyAlignment="1">
      <alignment horizontal="center"/>
    </xf>
    <xf numFmtId="165" fontId="6" fillId="0" borderId="10" xfId="5" applyNumberFormat="1" applyFont="1" applyBorder="1" applyAlignment="1"/>
    <xf numFmtId="165" fontId="11" fillId="6" borderId="7" xfId="5" applyNumberFormat="1" applyFont="1" applyFill="1" applyBorder="1" applyAlignment="1">
      <alignment horizontal="center"/>
    </xf>
    <xf numFmtId="0" fontId="11" fillId="6" borderId="10" xfId="5" applyFont="1" applyFill="1" applyBorder="1" applyAlignment="1"/>
    <xf numFmtId="165" fontId="6" fillId="6" borderId="20" xfId="5" applyNumberFormat="1" applyFont="1" applyFill="1" applyBorder="1" applyAlignment="1"/>
    <xf numFmtId="165" fontId="6" fillId="0" borderId="20" xfId="5" applyNumberFormat="1" applyFont="1" applyFill="1" applyBorder="1" applyAlignment="1"/>
    <xf numFmtId="165" fontId="11" fillId="7" borderId="1" xfId="5" applyNumberFormat="1" applyFont="1" applyFill="1" applyBorder="1" applyAlignment="1">
      <alignment horizontal="center"/>
    </xf>
    <xf numFmtId="165" fontId="19" fillId="6" borderId="10" xfId="0" applyNumberFormat="1" applyFont="1" applyFill="1" applyBorder="1"/>
    <xf numFmtId="165" fontId="11" fillId="7" borderId="5" xfId="5" applyNumberFormat="1" applyFont="1" applyFill="1" applyBorder="1" applyAlignment="1">
      <alignment horizontal="center"/>
    </xf>
    <xf numFmtId="165" fontId="0" fillId="0" borderId="10" xfId="0" applyNumberFormat="1" applyFont="1" applyBorder="1"/>
    <xf numFmtId="165" fontId="0" fillId="0" borderId="0" xfId="0" applyNumberFormat="1" applyBorder="1"/>
    <xf numFmtId="165" fontId="0" fillId="0" borderId="20" xfId="0" applyNumberFormat="1" applyBorder="1"/>
    <xf numFmtId="164" fontId="5" fillId="0" borderId="18" xfId="5" applyNumberFormat="1" applyFont="1" applyBorder="1" applyAlignment="1">
      <alignment horizontal="center"/>
    </xf>
    <xf numFmtId="0" fontId="1" fillId="0" borderId="19" xfId="5" applyFont="1" applyFill="1" applyBorder="1"/>
    <xf numFmtId="165" fontId="11" fillId="7" borderId="10" xfId="5" applyNumberFormat="1" applyFont="1" applyFill="1" applyBorder="1" applyAlignment="1">
      <alignment horizontal="center"/>
    </xf>
    <xf numFmtId="165" fontId="19" fillId="6" borderId="10" xfId="0" applyNumberFormat="1" applyFont="1" applyFill="1" applyBorder="1" applyAlignment="1">
      <alignment horizontal="center"/>
    </xf>
    <xf numFmtId="165" fontId="19" fillId="6" borderId="1" xfId="0" applyNumberFormat="1" applyFont="1" applyFill="1" applyBorder="1" applyAlignment="1">
      <alignment horizontal="center"/>
    </xf>
    <xf numFmtId="165" fontId="20" fillId="0" borderId="20" xfId="0" applyNumberFormat="1" applyFont="1" applyBorder="1"/>
    <xf numFmtId="0" fontId="15" fillId="0" borderId="20" xfId="0" applyFont="1" applyBorder="1"/>
    <xf numFmtId="0" fontId="15" fillId="0" borderId="20" xfId="0" applyFont="1" applyBorder="1" applyAlignment="1">
      <alignment horizontal="center"/>
    </xf>
    <xf numFmtId="165" fontId="11" fillId="0" borderId="20" xfId="5" applyNumberFormat="1" applyFont="1" applyFill="1" applyBorder="1" applyAlignment="1">
      <alignment horizontal="center"/>
    </xf>
    <xf numFmtId="165" fontId="11" fillId="6" borderId="20" xfId="5" applyNumberFormat="1" applyFont="1" applyFill="1" applyBorder="1" applyAlignment="1">
      <alignment horizontal="center"/>
    </xf>
    <xf numFmtId="0" fontId="11" fillId="0" borderId="10" xfId="5" applyFont="1" applyFill="1" applyBorder="1" applyAlignment="1">
      <alignment horizontal="center"/>
    </xf>
    <xf numFmtId="0" fontId="11" fillId="7" borderId="21" xfId="5" applyFont="1" applyFill="1" applyBorder="1" applyAlignment="1">
      <alignment horizontal="center"/>
    </xf>
    <xf numFmtId="0" fontId="11" fillId="7" borderId="10" xfId="5" applyFont="1" applyFill="1" applyBorder="1" applyAlignment="1">
      <alignment horizontal="center"/>
    </xf>
    <xf numFmtId="165" fontId="6" fillId="0" borderId="20" xfId="5" applyNumberFormat="1" applyFont="1" applyBorder="1" applyAlignment="1"/>
    <xf numFmtId="0" fontId="3" fillId="0" borderId="0" xfId="3" applyFont="1" applyBorder="1" applyAlignment="1">
      <alignment horizontal="center"/>
    </xf>
    <xf numFmtId="0" fontId="5" fillId="9" borderId="7" xfId="6" applyFont="1" applyFill="1" applyBorder="1" applyAlignment="1">
      <alignment horizontal="left" vertical="center" wrapText="1"/>
    </xf>
    <xf numFmtId="0" fontId="5" fillId="9" borderId="8" xfId="6" applyFont="1" applyFill="1" applyBorder="1" applyAlignment="1">
      <alignment horizontal="left" vertical="center" wrapText="1"/>
    </xf>
    <xf numFmtId="0" fontId="5" fillId="9" borderId="9" xfId="6" applyFont="1" applyFill="1" applyBorder="1" applyAlignment="1">
      <alignment horizontal="left" vertical="center" wrapText="1"/>
    </xf>
    <xf numFmtId="0" fontId="5" fillId="9" borderId="15" xfId="6" applyFont="1" applyFill="1" applyBorder="1" applyAlignment="1">
      <alignment horizontal="left" vertical="center" wrapText="1"/>
    </xf>
    <xf numFmtId="0" fontId="5" fillId="9" borderId="16" xfId="6" applyFont="1" applyFill="1" applyBorder="1" applyAlignment="1">
      <alignment horizontal="left" vertical="center" wrapText="1"/>
    </xf>
    <xf numFmtId="0" fontId="5" fillId="9" borderId="17" xfId="6" applyFont="1" applyFill="1" applyBorder="1" applyAlignment="1">
      <alignment horizontal="left" vertical="center" wrapText="1"/>
    </xf>
    <xf numFmtId="0" fontId="5" fillId="9" borderId="18" xfId="6" applyFont="1" applyFill="1" applyBorder="1" applyAlignment="1">
      <alignment horizontal="left" vertical="center" wrapText="1"/>
    </xf>
    <xf numFmtId="0" fontId="5" fillId="9" borderId="0" xfId="6" applyFont="1" applyFill="1" applyBorder="1" applyAlignment="1">
      <alignment horizontal="left" vertical="center" wrapText="1"/>
    </xf>
    <xf numFmtId="0" fontId="5" fillId="9" borderId="19" xfId="6" applyFont="1" applyFill="1" applyBorder="1" applyAlignment="1">
      <alignment horizontal="left" vertical="center" wrapText="1"/>
    </xf>
    <xf numFmtId="0" fontId="3" fillId="0" borderId="0" xfId="3" applyFont="1" applyAlignment="1">
      <alignment horizontal="center"/>
    </xf>
    <xf numFmtId="0" fontId="7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center"/>
    </xf>
    <xf numFmtId="0" fontId="5" fillId="8" borderId="7" xfId="6" applyFont="1" applyFill="1" applyBorder="1" applyAlignment="1">
      <alignment horizontal="left" vertical="center" wrapText="1"/>
    </xf>
    <xf numFmtId="0" fontId="5" fillId="8" borderId="8" xfId="6" applyFont="1" applyFill="1" applyBorder="1" applyAlignment="1">
      <alignment horizontal="left" vertical="center" wrapText="1"/>
    </xf>
    <xf numFmtId="0" fontId="5" fillId="8" borderId="9" xfId="6" applyFont="1" applyFill="1" applyBorder="1" applyAlignment="1">
      <alignment horizontal="left" vertical="center" wrapText="1"/>
    </xf>
    <xf numFmtId="0" fontId="5" fillId="8" borderId="15" xfId="6" applyFont="1" applyFill="1" applyBorder="1" applyAlignment="1">
      <alignment horizontal="left" vertical="center" wrapText="1"/>
    </xf>
    <xf numFmtId="0" fontId="5" fillId="8" borderId="16" xfId="6" applyFont="1" applyFill="1" applyBorder="1" applyAlignment="1">
      <alignment horizontal="left" vertical="center" wrapText="1"/>
    </xf>
    <xf numFmtId="0" fontId="5" fillId="8" borderId="17" xfId="6" applyFont="1" applyFill="1" applyBorder="1" applyAlignment="1">
      <alignment horizontal="left" vertical="center" wrapText="1"/>
    </xf>
    <xf numFmtId="0" fontId="1" fillId="9" borderId="8" xfId="6" applyFont="1" applyFill="1" applyBorder="1" applyAlignment="1">
      <alignment horizontal="left" vertical="center" wrapText="1"/>
    </xf>
    <xf numFmtId="0" fontId="1" fillId="9" borderId="9" xfId="6" applyFont="1" applyFill="1" applyBorder="1" applyAlignment="1">
      <alignment horizontal="left" vertical="center" wrapText="1"/>
    </xf>
    <xf numFmtId="0" fontId="1" fillId="9" borderId="15" xfId="6" applyFont="1" applyFill="1" applyBorder="1" applyAlignment="1">
      <alignment horizontal="left" vertical="center" wrapText="1"/>
    </xf>
    <xf numFmtId="0" fontId="1" fillId="9" borderId="16" xfId="6" applyFont="1" applyFill="1" applyBorder="1" applyAlignment="1">
      <alignment horizontal="left" vertical="center" wrapText="1"/>
    </xf>
    <xf numFmtId="0" fontId="1" fillId="9" borderId="17" xfId="6" applyFont="1" applyFill="1" applyBorder="1" applyAlignment="1">
      <alignment horizontal="left" vertical="center" wrapText="1"/>
    </xf>
    <xf numFmtId="0" fontId="7" fillId="0" borderId="0" xfId="4" applyFont="1" applyBorder="1" applyAlignment="1">
      <alignment horizontal="left"/>
    </xf>
    <xf numFmtId="0" fontId="2" fillId="0" borderId="0" xfId="3" applyFont="1" applyBorder="1" applyAlignment="1">
      <alignment horizontal="center" vertical="center"/>
    </xf>
    <xf numFmtId="0" fontId="3" fillId="9" borderId="7" xfId="6" applyFont="1" applyFill="1" applyBorder="1" applyAlignment="1">
      <alignment horizontal="left" vertical="center" wrapText="1"/>
    </xf>
    <xf numFmtId="0" fontId="2" fillId="9" borderId="8" xfId="6" applyFont="1" applyFill="1" applyBorder="1" applyAlignment="1">
      <alignment horizontal="left" vertical="center" wrapText="1"/>
    </xf>
    <xf numFmtId="0" fontId="2" fillId="9" borderId="9" xfId="6" applyFont="1" applyFill="1" applyBorder="1" applyAlignment="1">
      <alignment horizontal="left" vertical="center" wrapText="1"/>
    </xf>
    <xf numFmtId="0" fontId="2" fillId="9" borderId="15" xfId="6" applyFont="1" applyFill="1" applyBorder="1" applyAlignment="1">
      <alignment horizontal="left" vertical="center" wrapText="1"/>
    </xf>
    <xf numFmtId="0" fontId="2" fillId="9" borderId="16" xfId="6" applyFont="1" applyFill="1" applyBorder="1" applyAlignment="1">
      <alignment horizontal="left" vertical="center" wrapText="1"/>
    </xf>
    <xf numFmtId="0" fontId="2" fillId="9" borderId="17" xfId="6" applyFont="1" applyFill="1" applyBorder="1" applyAlignment="1">
      <alignment horizontal="left" vertical="center" wrapText="1"/>
    </xf>
    <xf numFmtId="0" fontId="3" fillId="8" borderId="7" xfId="6" applyFont="1" applyFill="1" applyBorder="1" applyAlignment="1">
      <alignment horizontal="left" vertical="center" wrapText="1"/>
    </xf>
    <xf numFmtId="0" fontId="3" fillId="8" borderId="8" xfId="6" applyFont="1" applyFill="1" applyBorder="1" applyAlignment="1">
      <alignment horizontal="left" vertical="center" wrapText="1"/>
    </xf>
    <xf numFmtId="0" fontId="3" fillId="8" borderId="9" xfId="6" applyFont="1" applyFill="1" applyBorder="1" applyAlignment="1">
      <alignment horizontal="left" vertical="center" wrapText="1"/>
    </xf>
    <xf numFmtId="0" fontId="3" fillId="8" borderId="15" xfId="6" applyFont="1" applyFill="1" applyBorder="1" applyAlignment="1">
      <alignment horizontal="left" vertical="center" wrapText="1"/>
    </xf>
    <xf numFmtId="0" fontId="3" fillId="8" borderId="16" xfId="6" applyFont="1" applyFill="1" applyBorder="1" applyAlignment="1">
      <alignment horizontal="left" vertical="center" wrapText="1"/>
    </xf>
    <xf numFmtId="0" fontId="3" fillId="8" borderId="17" xfId="6" applyFont="1" applyFill="1" applyBorder="1" applyAlignment="1">
      <alignment horizontal="left" vertical="center" wrapText="1"/>
    </xf>
    <xf numFmtId="0" fontId="3" fillId="9" borderId="8" xfId="6" applyFont="1" applyFill="1" applyBorder="1" applyAlignment="1">
      <alignment horizontal="left" vertical="center" wrapText="1"/>
    </xf>
    <xf numFmtId="0" fontId="3" fillId="9" borderId="9" xfId="6" applyFont="1" applyFill="1" applyBorder="1" applyAlignment="1">
      <alignment horizontal="left" vertical="center" wrapText="1"/>
    </xf>
    <xf numFmtId="0" fontId="3" fillId="9" borderId="15" xfId="6" applyFont="1" applyFill="1" applyBorder="1" applyAlignment="1">
      <alignment horizontal="left" vertical="center" wrapText="1"/>
    </xf>
    <xf numFmtId="0" fontId="3" fillId="9" borderId="16" xfId="6" applyFont="1" applyFill="1" applyBorder="1" applyAlignment="1">
      <alignment horizontal="left" vertical="center" wrapText="1"/>
    </xf>
    <xf numFmtId="0" fontId="3" fillId="9" borderId="17" xfId="6" applyFont="1" applyFill="1" applyBorder="1" applyAlignment="1">
      <alignment horizontal="left" vertical="center" wrapText="1"/>
    </xf>
    <xf numFmtId="1" fontId="14" fillId="0" borderId="0" xfId="0" applyNumberFormat="1" applyFont="1" applyAlignment="1">
      <alignment horizontal="center"/>
    </xf>
    <xf numFmtId="0" fontId="5" fillId="10" borderId="7" xfId="6" applyFont="1" applyFill="1" applyBorder="1" applyAlignment="1">
      <alignment horizontal="left" vertical="center" wrapText="1"/>
    </xf>
    <xf numFmtId="0" fontId="5" fillId="10" borderId="8" xfId="6" applyFont="1" applyFill="1" applyBorder="1" applyAlignment="1">
      <alignment horizontal="left" vertical="center" wrapText="1"/>
    </xf>
    <xf numFmtId="0" fontId="5" fillId="10" borderId="9" xfId="6" applyFont="1" applyFill="1" applyBorder="1" applyAlignment="1">
      <alignment horizontal="left" vertical="center" wrapText="1"/>
    </xf>
    <xf numFmtId="0" fontId="5" fillId="10" borderId="15" xfId="6" applyFont="1" applyFill="1" applyBorder="1" applyAlignment="1">
      <alignment horizontal="left" vertical="center" wrapText="1"/>
    </xf>
    <xf numFmtId="0" fontId="5" fillId="10" borderId="16" xfId="6" applyFont="1" applyFill="1" applyBorder="1" applyAlignment="1">
      <alignment horizontal="left" vertical="center" wrapText="1"/>
    </xf>
    <xf numFmtId="0" fontId="5" fillId="10" borderId="17" xfId="6" applyFont="1" applyFill="1" applyBorder="1" applyAlignment="1">
      <alignment horizontal="left" vertical="center" wrapText="1"/>
    </xf>
    <xf numFmtId="0" fontId="1" fillId="10" borderId="8" xfId="6" applyFont="1" applyFill="1" applyBorder="1" applyAlignment="1">
      <alignment horizontal="left" vertical="center" wrapText="1"/>
    </xf>
    <xf numFmtId="0" fontId="1" fillId="10" borderId="9" xfId="6" applyFont="1" applyFill="1" applyBorder="1" applyAlignment="1">
      <alignment horizontal="left" vertical="center" wrapText="1"/>
    </xf>
    <xf numFmtId="0" fontId="1" fillId="10" borderId="15" xfId="6" applyFont="1" applyFill="1" applyBorder="1" applyAlignment="1">
      <alignment horizontal="left" vertical="center" wrapText="1"/>
    </xf>
    <xf numFmtId="0" fontId="1" fillId="10" borderId="16" xfId="6" applyFont="1" applyFill="1" applyBorder="1" applyAlignment="1">
      <alignment horizontal="left" vertical="center" wrapText="1"/>
    </xf>
    <xf numFmtId="0" fontId="1" fillId="10" borderId="17" xfId="6" applyFont="1" applyFill="1" applyBorder="1" applyAlignment="1">
      <alignment horizontal="left" vertical="center" wrapText="1"/>
    </xf>
  </cellXfs>
  <cellStyles count="10">
    <cellStyle name="Normal" xfId="0" builtinId="0"/>
    <cellStyle name="Standard 10" xfId="1"/>
    <cellStyle name="Standard 11" xfId="2"/>
    <cellStyle name="Standard 12" xfId="3"/>
    <cellStyle name="Standard 2" xfId="4"/>
    <cellStyle name="Standard 4" xfId="5"/>
    <cellStyle name="Standard 5" xfId="6"/>
    <cellStyle name="Standard 6" xfId="7"/>
    <cellStyle name="Standard 7" xfId="8"/>
    <cellStyle name="Standard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209550</xdr:colOff>
      <xdr:row>2</xdr:row>
      <xdr:rowOff>219075</xdr:rowOff>
    </xdr:to>
    <xdr:pic>
      <xdr:nvPicPr>
        <xdr:cNvPr id="2049" name="Grafik 2" descr="Logo Bezirksschb.frei 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8100"/>
          <a:ext cx="5810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0</xdr:row>
      <xdr:rowOff>0</xdr:rowOff>
    </xdr:from>
    <xdr:to>
      <xdr:col>8</xdr:col>
      <xdr:colOff>9525</xdr:colOff>
      <xdr:row>2</xdr:row>
      <xdr:rowOff>219075</xdr:rowOff>
    </xdr:to>
    <xdr:pic>
      <xdr:nvPicPr>
        <xdr:cNvPr id="2050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67175" y="0"/>
          <a:ext cx="1857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285750</xdr:colOff>
      <xdr:row>89</xdr:row>
      <xdr:rowOff>114300</xdr:rowOff>
    </xdr:from>
    <xdr:to>
      <xdr:col>2</xdr:col>
      <xdr:colOff>942975</xdr:colOff>
      <xdr:row>93</xdr:row>
      <xdr:rowOff>66675</xdr:rowOff>
    </xdr:to>
    <xdr:pic>
      <xdr:nvPicPr>
        <xdr:cNvPr id="2051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67025" y="15116175"/>
          <a:ext cx="657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209550</xdr:colOff>
      <xdr:row>2</xdr:row>
      <xdr:rowOff>219075</xdr:rowOff>
    </xdr:to>
    <xdr:pic>
      <xdr:nvPicPr>
        <xdr:cNvPr id="3073" name="Grafik 2" descr="Logo Bezirksschb.frei 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8100"/>
          <a:ext cx="5810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1057275</xdr:colOff>
      <xdr:row>0</xdr:row>
      <xdr:rowOff>19050</xdr:rowOff>
    </xdr:from>
    <xdr:to>
      <xdr:col>9</xdr:col>
      <xdr:colOff>447675</xdr:colOff>
      <xdr:row>3</xdr:row>
      <xdr:rowOff>9525</xdr:rowOff>
    </xdr:to>
    <xdr:pic>
      <xdr:nvPicPr>
        <xdr:cNvPr id="3074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7100" y="19050"/>
          <a:ext cx="1857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2200275</xdr:colOff>
      <xdr:row>60</xdr:row>
      <xdr:rowOff>104775</xdr:rowOff>
    </xdr:from>
    <xdr:to>
      <xdr:col>2</xdr:col>
      <xdr:colOff>247650</xdr:colOff>
      <xdr:row>64</xdr:row>
      <xdr:rowOff>57150</xdr:rowOff>
    </xdr:to>
    <xdr:pic>
      <xdr:nvPicPr>
        <xdr:cNvPr id="3075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76525" y="11649075"/>
          <a:ext cx="5334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209550</xdr:colOff>
      <xdr:row>2</xdr:row>
      <xdr:rowOff>219075</xdr:rowOff>
    </xdr:to>
    <xdr:pic>
      <xdr:nvPicPr>
        <xdr:cNvPr id="1025" name="Grafik 2" descr="Logo Bezirksschb.frei 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8100"/>
          <a:ext cx="5810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0</xdr:row>
      <xdr:rowOff>38100</xdr:rowOff>
    </xdr:from>
    <xdr:to>
      <xdr:col>1</xdr:col>
      <xdr:colOff>209550</xdr:colOff>
      <xdr:row>2</xdr:row>
      <xdr:rowOff>219075</xdr:rowOff>
    </xdr:to>
    <xdr:pic>
      <xdr:nvPicPr>
        <xdr:cNvPr id="1026" name="Grafik 2" descr="Logo Bezirksschb.frei 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8100"/>
          <a:ext cx="5810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0</xdr:row>
      <xdr:rowOff>38100</xdr:rowOff>
    </xdr:from>
    <xdr:to>
      <xdr:col>1</xdr:col>
      <xdr:colOff>209550</xdr:colOff>
      <xdr:row>2</xdr:row>
      <xdr:rowOff>219075</xdr:rowOff>
    </xdr:to>
    <xdr:pic>
      <xdr:nvPicPr>
        <xdr:cNvPr id="1027" name="Grafik 2" descr="Logo Bezirksschb.frei 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8100"/>
          <a:ext cx="5810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209550</xdr:colOff>
      <xdr:row>2</xdr:row>
      <xdr:rowOff>219075</xdr:rowOff>
    </xdr:to>
    <xdr:pic>
      <xdr:nvPicPr>
        <xdr:cNvPr id="4097" name="Grafik 2" descr="Logo Bezirksschb.frei 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8100"/>
          <a:ext cx="5810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828675</xdr:colOff>
      <xdr:row>77</xdr:row>
      <xdr:rowOff>76200</xdr:rowOff>
    </xdr:from>
    <xdr:to>
      <xdr:col>3</xdr:col>
      <xdr:colOff>0</xdr:colOff>
      <xdr:row>81</xdr:row>
      <xdr:rowOff>28575</xdr:rowOff>
    </xdr:to>
    <xdr:pic>
      <xdr:nvPicPr>
        <xdr:cNvPr id="4098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71875" y="15039975"/>
          <a:ext cx="2667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0</xdr:row>
      <xdr:rowOff>0</xdr:rowOff>
    </xdr:from>
    <xdr:to>
      <xdr:col>8</xdr:col>
      <xdr:colOff>47625</xdr:colOff>
      <xdr:row>2</xdr:row>
      <xdr:rowOff>219075</xdr:rowOff>
    </xdr:to>
    <xdr:pic>
      <xdr:nvPicPr>
        <xdr:cNvPr id="4099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05275" y="0"/>
          <a:ext cx="1857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1</xdr:col>
      <xdr:colOff>409575</xdr:colOff>
      <xdr:row>3</xdr:row>
      <xdr:rowOff>9525</xdr:rowOff>
    </xdr:to>
    <xdr:pic>
      <xdr:nvPicPr>
        <xdr:cNvPr id="5121" name="Grafik 3" descr="Logo Bezirksschb.frei 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8575"/>
          <a:ext cx="600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79</xdr:row>
      <xdr:rowOff>47625</xdr:rowOff>
    </xdr:from>
    <xdr:to>
      <xdr:col>4</xdr:col>
      <xdr:colOff>219075</xdr:colOff>
      <xdr:row>83</xdr:row>
      <xdr:rowOff>114300</xdr:rowOff>
    </xdr:to>
    <xdr:pic>
      <xdr:nvPicPr>
        <xdr:cNvPr id="5122" name="Grafik 4" descr="Logo Bezirksschb.frei 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16154400"/>
          <a:ext cx="552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257175</xdr:colOff>
      <xdr:row>0</xdr:row>
      <xdr:rowOff>9525</xdr:rowOff>
    </xdr:from>
    <xdr:to>
      <xdr:col>11</xdr:col>
      <xdr:colOff>295275</xdr:colOff>
      <xdr:row>3</xdr:row>
      <xdr:rowOff>9525</xdr:rowOff>
    </xdr:to>
    <xdr:pic>
      <xdr:nvPicPr>
        <xdr:cNvPr id="5123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9525"/>
          <a:ext cx="1828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209550</xdr:colOff>
      <xdr:row>2</xdr:row>
      <xdr:rowOff>219075</xdr:rowOff>
    </xdr:to>
    <xdr:pic>
      <xdr:nvPicPr>
        <xdr:cNvPr id="6145" name="Grafik 2" descr="Logo Bezirksschb.frei 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8100"/>
          <a:ext cx="5810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828675</xdr:colOff>
      <xdr:row>69</xdr:row>
      <xdr:rowOff>76200</xdr:rowOff>
    </xdr:from>
    <xdr:to>
      <xdr:col>3</xdr:col>
      <xdr:colOff>228600</xdr:colOff>
      <xdr:row>73</xdr:row>
      <xdr:rowOff>28575</xdr:rowOff>
    </xdr:to>
    <xdr:pic>
      <xdr:nvPicPr>
        <xdr:cNvPr id="6146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95600" y="13487400"/>
          <a:ext cx="5524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9</xdr:col>
      <xdr:colOff>85725</xdr:colOff>
      <xdr:row>2</xdr:row>
      <xdr:rowOff>219075</xdr:rowOff>
    </xdr:to>
    <xdr:pic>
      <xdr:nvPicPr>
        <xdr:cNvPr id="6147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81475" y="0"/>
          <a:ext cx="1857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8"/>
  <sheetViews>
    <sheetView zoomScale="101" zoomScaleNormal="100" workbookViewId="0">
      <selection activeCell="K20" sqref="K20"/>
    </sheetView>
  </sheetViews>
  <sheetFormatPr defaultColWidth="11.42578125" defaultRowHeight="15"/>
  <cols>
    <col min="1" max="1" width="7.140625" customWidth="1"/>
    <col min="2" max="2" width="31.5703125" customWidth="1"/>
    <col min="3" max="3" width="18.28515625" bestFit="1" customWidth="1"/>
    <col min="4" max="4" width="5.5703125" customWidth="1"/>
    <col min="5" max="5" width="5.85546875" customWidth="1"/>
    <col min="6" max="6" width="6.140625" customWidth="1"/>
    <col min="7" max="7" width="5.85546875" customWidth="1"/>
    <col min="8" max="8" width="8.28515625" customWidth="1"/>
    <col min="9" max="9" width="1.85546875" customWidth="1"/>
  </cols>
  <sheetData>
    <row r="1" spans="1:9" ht="19.5" customHeight="1">
      <c r="B1" s="205" t="s">
        <v>14</v>
      </c>
      <c r="C1" s="205"/>
    </row>
    <row r="2" spans="1:9" ht="21" customHeight="1">
      <c r="B2" s="206" t="s">
        <v>91</v>
      </c>
      <c r="C2" s="206"/>
    </row>
    <row r="3" spans="1:9" ht="18">
      <c r="B3" s="207" t="s">
        <v>92</v>
      </c>
      <c r="C3" s="207"/>
    </row>
    <row r="4" spans="1:9" ht="11.25" customHeight="1">
      <c r="B4" s="1"/>
      <c r="C4" s="1"/>
    </row>
    <row r="5" spans="1:9" s="6" customFormat="1" ht="15" customHeight="1">
      <c r="A5" s="208" t="s">
        <v>21</v>
      </c>
      <c r="B5" s="209"/>
      <c r="C5" s="210"/>
      <c r="D5"/>
      <c r="E5"/>
      <c r="F5"/>
      <c r="G5"/>
      <c r="H5"/>
    </row>
    <row r="6" spans="1:9">
      <c r="A6" s="211"/>
      <c r="B6" s="212"/>
      <c r="C6" s="213"/>
      <c r="I6" s="7"/>
    </row>
    <row r="7" spans="1:9" ht="15.75" customHeight="1">
      <c r="A7" s="46" t="s">
        <v>0</v>
      </c>
      <c r="B7" s="47" t="s">
        <v>1</v>
      </c>
      <c r="C7" s="48" t="s">
        <v>2</v>
      </c>
      <c r="D7" s="48">
        <v>1</v>
      </c>
      <c r="E7" s="48">
        <v>2</v>
      </c>
      <c r="F7" s="48">
        <v>3</v>
      </c>
      <c r="G7" s="48">
        <v>4</v>
      </c>
      <c r="H7" s="48" t="s">
        <v>4</v>
      </c>
      <c r="I7" s="7"/>
    </row>
    <row r="8" spans="1:9" ht="15.75" customHeight="1">
      <c r="A8" s="50">
        <v>1</v>
      </c>
      <c r="B8" s="82" t="s">
        <v>112</v>
      </c>
      <c r="C8" s="83" t="s">
        <v>109</v>
      </c>
      <c r="D8" s="44">
        <v>90.4</v>
      </c>
      <c r="E8" s="44">
        <v>96.2</v>
      </c>
      <c r="F8" s="23"/>
      <c r="G8" s="23"/>
      <c r="H8" s="35">
        <f t="shared" ref="H8:H16" si="0">SUM(D8:G8)</f>
        <v>186.60000000000002</v>
      </c>
    </row>
    <row r="9" spans="1:9" ht="15.75" customHeight="1">
      <c r="A9" s="50" t="s">
        <v>8</v>
      </c>
      <c r="B9" s="82" t="s">
        <v>113</v>
      </c>
      <c r="C9" s="83" t="s">
        <v>109</v>
      </c>
      <c r="D9" s="44">
        <v>95.5</v>
      </c>
      <c r="E9" s="44">
        <v>90</v>
      </c>
      <c r="F9" s="23"/>
      <c r="G9" s="23"/>
      <c r="H9" s="35">
        <f t="shared" si="0"/>
        <v>185.5</v>
      </c>
    </row>
    <row r="10" spans="1:9" ht="15.75" customHeight="1">
      <c r="A10" s="50" t="s">
        <v>30</v>
      </c>
      <c r="B10" s="82" t="s">
        <v>87</v>
      </c>
      <c r="C10" s="83" t="s">
        <v>54</v>
      </c>
      <c r="D10" s="44">
        <v>91</v>
      </c>
      <c r="E10" s="44">
        <v>94.4</v>
      </c>
      <c r="F10" s="23"/>
      <c r="G10" s="23"/>
      <c r="H10" s="35">
        <f t="shared" si="0"/>
        <v>185.4</v>
      </c>
    </row>
    <row r="11" spans="1:9" ht="15.75" customHeight="1">
      <c r="A11" s="50" t="s">
        <v>47</v>
      </c>
      <c r="B11" s="82" t="s">
        <v>44</v>
      </c>
      <c r="C11" s="83" t="s">
        <v>56</v>
      </c>
      <c r="D11" s="44">
        <v>90.2</v>
      </c>
      <c r="E11" s="44">
        <v>93.2</v>
      </c>
      <c r="F11" s="23"/>
      <c r="G11" s="23"/>
      <c r="H11" s="35">
        <f t="shared" si="0"/>
        <v>183.4</v>
      </c>
    </row>
    <row r="12" spans="1:9" ht="15.75" customHeight="1">
      <c r="A12" s="50" t="s">
        <v>48</v>
      </c>
      <c r="B12" s="82" t="s">
        <v>55</v>
      </c>
      <c r="C12" s="83" t="s">
        <v>54</v>
      </c>
      <c r="D12" s="44">
        <v>85.8</v>
      </c>
      <c r="E12" s="44">
        <v>97</v>
      </c>
      <c r="F12" s="23"/>
      <c r="G12" s="23"/>
      <c r="H12" s="35">
        <f t="shared" si="0"/>
        <v>182.8</v>
      </c>
    </row>
    <row r="13" spans="1:9" ht="15.75" customHeight="1">
      <c r="A13" s="50" t="s">
        <v>49</v>
      </c>
      <c r="B13" s="82" t="s">
        <v>114</v>
      </c>
      <c r="C13" s="83" t="s">
        <v>109</v>
      </c>
      <c r="D13" s="44">
        <v>89.6</v>
      </c>
      <c r="E13" s="44">
        <v>86.8</v>
      </c>
      <c r="F13" s="23"/>
      <c r="G13" s="23"/>
      <c r="H13" s="35">
        <f t="shared" si="0"/>
        <v>176.39999999999998</v>
      </c>
    </row>
    <row r="14" spans="1:9" ht="15.75" customHeight="1">
      <c r="A14" s="50" t="s">
        <v>50</v>
      </c>
      <c r="B14" s="82" t="s">
        <v>111</v>
      </c>
      <c r="C14" s="83" t="s">
        <v>109</v>
      </c>
      <c r="D14" s="44">
        <v>80.900000000000006</v>
      </c>
      <c r="E14" s="44">
        <v>83.4</v>
      </c>
      <c r="F14" s="23"/>
      <c r="G14" s="23"/>
      <c r="H14" s="35">
        <f t="shared" si="0"/>
        <v>164.3</v>
      </c>
    </row>
    <row r="15" spans="1:9" ht="15.75" customHeight="1">
      <c r="A15" s="50" t="s">
        <v>51</v>
      </c>
      <c r="B15" s="82" t="s">
        <v>115</v>
      </c>
      <c r="C15" s="83" t="s">
        <v>54</v>
      </c>
      <c r="D15" s="44">
        <v>74</v>
      </c>
      <c r="E15" s="44">
        <v>78.7</v>
      </c>
      <c r="F15" s="23"/>
      <c r="G15" s="23"/>
      <c r="H15" s="35">
        <f t="shared" si="0"/>
        <v>152.69999999999999</v>
      </c>
    </row>
    <row r="16" spans="1:9" ht="15.75" customHeight="1">
      <c r="A16" s="50" t="s">
        <v>88</v>
      </c>
      <c r="B16" s="82" t="s">
        <v>110</v>
      </c>
      <c r="C16" s="83" t="s">
        <v>109</v>
      </c>
      <c r="D16" s="44">
        <v>82.6</v>
      </c>
      <c r="E16" s="44">
        <v>68.599999999999994</v>
      </c>
      <c r="F16" s="23"/>
      <c r="G16" s="23"/>
      <c r="H16" s="35">
        <f t="shared" si="0"/>
        <v>151.19999999999999</v>
      </c>
      <c r="I16" s="7"/>
    </row>
    <row r="17" spans="1:9" ht="6.75" customHeight="1">
      <c r="I17" s="10"/>
    </row>
    <row r="18" spans="1:9" s="6" customFormat="1" ht="13.5" customHeight="1">
      <c r="A18" s="195" t="s">
        <v>20</v>
      </c>
      <c r="B18" s="214"/>
      <c r="C18" s="215"/>
      <c r="D18" s="45"/>
      <c r="E18" s="45"/>
      <c r="F18" s="45"/>
      <c r="G18" s="45"/>
      <c r="H18" s="45"/>
    </row>
    <row r="19" spans="1:9" s="6" customFormat="1" ht="12.75">
      <c r="A19" s="216"/>
      <c r="B19" s="217"/>
      <c r="C19" s="218"/>
      <c r="D19" s="45"/>
      <c r="E19" s="45"/>
      <c r="F19" s="45"/>
      <c r="G19" s="45"/>
      <c r="H19" s="45"/>
    </row>
    <row r="20" spans="1:9" s="5" customFormat="1" ht="15.75" customHeight="1">
      <c r="A20" s="46" t="s">
        <v>0</v>
      </c>
      <c r="B20" s="47" t="s">
        <v>1</v>
      </c>
      <c r="C20" s="48" t="s">
        <v>2</v>
      </c>
      <c r="D20" s="48">
        <v>1</v>
      </c>
      <c r="E20" s="48">
        <v>2</v>
      </c>
      <c r="F20" s="48">
        <v>3</v>
      </c>
      <c r="G20" s="48">
        <v>4</v>
      </c>
      <c r="H20" s="48" t="s">
        <v>4</v>
      </c>
    </row>
    <row r="21" spans="1:9" ht="15.75" customHeight="1">
      <c r="A21" s="50">
        <v>1</v>
      </c>
      <c r="B21" s="82" t="s">
        <v>59</v>
      </c>
      <c r="C21" s="83" t="s">
        <v>60</v>
      </c>
      <c r="D21" s="44">
        <v>97</v>
      </c>
      <c r="E21" s="44">
        <v>97.1</v>
      </c>
      <c r="F21" s="23"/>
      <c r="G21" s="23"/>
      <c r="H21" s="35">
        <f t="shared" ref="H21:H35" si="1">SUM(D21:G21)</f>
        <v>194.1</v>
      </c>
    </row>
    <row r="22" spans="1:9" ht="15.75" customHeight="1">
      <c r="A22" s="50">
        <v>2</v>
      </c>
      <c r="B22" s="82" t="s">
        <v>36</v>
      </c>
      <c r="C22" s="83" t="s">
        <v>54</v>
      </c>
      <c r="D22" s="44">
        <v>100.8</v>
      </c>
      <c r="E22" s="44">
        <v>90.7</v>
      </c>
      <c r="F22" s="23"/>
      <c r="G22" s="23"/>
      <c r="H22" s="35">
        <f t="shared" si="1"/>
        <v>191.5</v>
      </c>
    </row>
    <row r="23" spans="1:9" ht="15.75" customHeight="1">
      <c r="A23" s="50">
        <v>3</v>
      </c>
      <c r="B23" s="82" t="s">
        <v>105</v>
      </c>
      <c r="C23" s="83" t="s">
        <v>109</v>
      </c>
      <c r="D23" s="44">
        <v>87.5</v>
      </c>
      <c r="E23" s="44">
        <v>95.9</v>
      </c>
      <c r="F23" s="23"/>
      <c r="G23" s="23"/>
      <c r="H23" s="35">
        <f t="shared" si="1"/>
        <v>183.4</v>
      </c>
    </row>
    <row r="24" spans="1:9" ht="15.75" customHeight="1">
      <c r="A24" s="50">
        <v>4</v>
      </c>
      <c r="B24" s="82" t="s">
        <v>125</v>
      </c>
      <c r="C24" s="83" t="s">
        <v>122</v>
      </c>
      <c r="D24" s="44">
        <v>84.6</v>
      </c>
      <c r="E24" s="44">
        <v>89.1</v>
      </c>
      <c r="F24" s="23"/>
      <c r="G24" s="23"/>
      <c r="H24" s="35">
        <f t="shared" si="1"/>
        <v>173.7</v>
      </c>
    </row>
    <row r="25" spans="1:9" ht="15.75" customHeight="1">
      <c r="A25" s="50">
        <v>5</v>
      </c>
      <c r="B25" s="82" t="s">
        <v>123</v>
      </c>
      <c r="C25" s="83" t="s">
        <v>122</v>
      </c>
      <c r="D25" s="44">
        <v>88</v>
      </c>
      <c r="E25" s="44">
        <v>85.6</v>
      </c>
      <c r="F25" s="23"/>
      <c r="G25" s="23"/>
      <c r="H25" s="35">
        <f t="shared" si="1"/>
        <v>173.6</v>
      </c>
    </row>
    <row r="26" spans="1:9" ht="15.75" customHeight="1">
      <c r="A26" s="50">
        <v>6</v>
      </c>
      <c r="B26" s="82" t="s">
        <v>103</v>
      </c>
      <c r="C26" s="83" t="s">
        <v>60</v>
      </c>
      <c r="D26" s="44">
        <v>86.2</v>
      </c>
      <c r="E26" s="44">
        <v>81.2</v>
      </c>
      <c r="F26" s="23"/>
      <c r="G26" s="23"/>
      <c r="H26" s="35">
        <f t="shared" si="1"/>
        <v>167.4</v>
      </c>
    </row>
    <row r="27" spans="1:9" ht="15.75" customHeight="1">
      <c r="A27" s="50">
        <v>7</v>
      </c>
      <c r="B27" s="82" t="s">
        <v>126</v>
      </c>
      <c r="C27" s="83" t="s">
        <v>54</v>
      </c>
      <c r="D27" s="59">
        <v>83.2</v>
      </c>
      <c r="E27" s="59">
        <v>82.1</v>
      </c>
      <c r="F27" s="23"/>
      <c r="G27" s="23"/>
      <c r="H27" s="35">
        <f t="shared" si="1"/>
        <v>165.3</v>
      </c>
    </row>
    <row r="28" spans="1:9" ht="15.75" customHeight="1">
      <c r="A28" s="50">
        <v>8</v>
      </c>
      <c r="B28" s="82" t="s">
        <v>124</v>
      </c>
      <c r="C28" s="83" t="s">
        <v>122</v>
      </c>
      <c r="D28" s="44">
        <v>84.2</v>
      </c>
      <c r="E28" s="44">
        <v>69.2</v>
      </c>
      <c r="F28" s="23"/>
      <c r="G28" s="23"/>
      <c r="H28" s="35">
        <f t="shared" si="1"/>
        <v>153.4</v>
      </c>
    </row>
    <row r="29" spans="1:9" ht="15.75" customHeight="1">
      <c r="A29" s="50">
        <v>9</v>
      </c>
      <c r="B29" s="82" t="s">
        <v>108</v>
      </c>
      <c r="C29" s="83" t="s">
        <v>54</v>
      </c>
      <c r="D29" s="44">
        <v>73.900000000000006</v>
      </c>
      <c r="E29" s="44">
        <v>79.099999999999994</v>
      </c>
      <c r="F29" s="23"/>
      <c r="G29" s="23"/>
      <c r="H29" s="35">
        <f t="shared" si="1"/>
        <v>153</v>
      </c>
    </row>
    <row r="30" spans="1:9" ht="15.75" customHeight="1">
      <c r="A30" s="50">
        <v>10</v>
      </c>
      <c r="B30" s="82" t="s">
        <v>106</v>
      </c>
      <c r="C30" s="83" t="s">
        <v>109</v>
      </c>
      <c r="D30" s="59">
        <v>79.7</v>
      </c>
      <c r="E30" s="59">
        <v>71.3</v>
      </c>
      <c r="F30" s="23"/>
      <c r="G30" s="23"/>
      <c r="H30" s="35">
        <f t="shared" si="1"/>
        <v>151</v>
      </c>
    </row>
    <row r="31" spans="1:9" ht="15.75" customHeight="1">
      <c r="A31" s="50">
        <v>11</v>
      </c>
      <c r="B31" s="82" t="s">
        <v>104</v>
      </c>
      <c r="C31" s="83" t="s">
        <v>60</v>
      </c>
      <c r="D31" s="44">
        <v>78.3</v>
      </c>
      <c r="E31" s="44">
        <v>70.099999999999994</v>
      </c>
      <c r="F31" s="23"/>
      <c r="G31" s="23"/>
      <c r="H31" s="35">
        <f t="shared" si="1"/>
        <v>148.39999999999998</v>
      </c>
    </row>
    <row r="32" spans="1:9" ht="15.75" customHeight="1">
      <c r="A32" s="50">
        <v>12</v>
      </c>
      <c r="B32" s="82" t="s">
        <v>107</v>
      </c>
      <c r="C32" s="83" t="s">
        <v>54</v>
      </c>
      <c r="D32" s="44">
        <v>75.599999999999994</v>
      </c>
      <c r="E32" s="44">
        <v>72.400000000000006</v>
      </c>
      <c r="F32" s="23"/>
      <c r="G32" s="23"/>
      <c r="H32" s="35">
        <f t="shared" si="1"/>
        <v>148</v>
      </c>
    </row>
    <row r="33" spans="1:9" ht="15.75" customHeight="1">
      <c r="A33" s="50">
        <v>13</v>
      </c>
      <c r="B33" s="82" t="s">
        <v>102</v>
      </c>
      <c r="C33" s="83" t="s">
        <v>60</v>
      </c>
      <c r="D33" s="44">
        <v>63.7</v>
      </c>
      <c r="E33" s="44">
        <v>68.099999999999994</v>
      </c>
      <c r="F33" s="23"/>
      <c r="G33" s="23"/>
      <c r="H33" s="35">
        <f t="shared" si="1"/>
        <v>131.80000000000001</v>
      </c>
    </row>
    <row r="34" spans="1:9" ht="15.75" customHeight="1">
      <c r="A34" s="50">
        <v>14</v>
      </c>
      <c r="B34" s="82" t="s">
        <v>62</v>
      </c>
      <c r="C34" s="83" t="s">
        <v>60</v>
      </c>
      <c r="D34" s="44"/>
      <c r="E34" s="44"/>
      <c r="F34" s="23"/>
      <c r="G34" s="23"/>
      <c r="H34" s="35">
        <f t="shared" si="1"/>
        <v>0</v>
      </c>
    </row>
    <row r="35" spans="1:9" ht="15.75" customHeight="1">
      <c r="A35" s="50">
        <v>15</v>
      </c>
      <c r="B35" s="82" t="s">
        <v>121</v>
      </c>
      <c r="C35" s="83" t="s">
        <v>122</v>
      </c>
      <c r="D35" s="44"/>
      <c r="E35" s="44"/>
      <c r="F35" s="23"/>
      <c r="G35" s="23"/>
      <c r="H35" s="35">
        <f t="shared" si="1"/>
        <v>0</v>
      </c>
    </row>
    <row r="36" spans="1:9" ht="7.5" customHeight="1"/>
    <row r="37" spans="1:9" ht="16.5" customHeight="1">
      <c r="A37" s="195" t="s">
        <v>22</v>
      </c>
      <c r="B37" s="196"/>
      <c r="C37" s="197"/>
      <c r="D37" s="11"/>
      <c r="E37" s="11"/>
      <c r="F37" s="11"/>
      <c r="G37" s="11"/>
      <c r="H37" s="11"/>
      <c r="I37" s="12"/>
    </row>
    <row r="38" spans="1:9" ht="15.75">
      <c r="A38" s="198"/>
      <c r="B38" s="199"/>
      <c r="C38" s="200"/>
      <c r="D38" s="11"/>
      <c r="E38" s="11"/>
      <c r="F38" s="11"/>
      <c r="G38" s="11"/>
      <c r="H38" s="11"/>
      <c r="I38" s="12"/>
    </row>
    <row r="39" spans="1:9" s="5" customFormat="1" ht="15.75" customHeight="1">
      <c r="A39" s="46" t="s">
        <v>0</v>
      </c>
      <c r="B39" s="47" t="s">
        <v>1</v>
      </c>
      <c r="C39" s="48" t="s">
        <v>2</v>
      </c>
      <c r="D39" s="48">
        <v>1</v>
      </c>
      <c r="E39" s="48">
        <v>2</v>
      </c>
      <c r="F39" s="48">
        <v>3</v>
      </c>
      <c r="G39" s="48">
        <v>4</v>
      </c>
      <c r="H39" s="48" t="s">
        <v>4</v>
      </c>
    </row>
    <row r="40" spans="1:9" ht="15.75" customHeight="1">
      <c r="A40" s="50">
        <v>1</v>
      </c>
      <c r="B40" s="82" t="s">
        <v>37</v>
      </c>
      <c r="C40" s="83" t="s">
        <v>54</v>
      </c>
      <c r="D40" s="44">
        <v>96</v>
      </c>
      <c r="E40" s="44">
        <v>95.7</v>
      </c>
      <c r="F40" s="23"/>
      <c r="G40" s="23"/>
      <c r="H40" s="35">
        <f>SUM(D40:G40)</f>
        <v>191.7</v>
      </c>
      <c r="I40" s="7"/>
    </row>
    <row r="41" spans="1:9" ht="15.75" customHeight="1">
      <c r="A41" s="50">
        <v>2</v>
      </c>
      <c r="B41" s="82" t="s">
        <v>53</v>
      </c>
      <c r="C41" s="83" t="s">
        <v>54</v>
      </c>
      <c r="D41" s="44">
        <v>84.7</v>
      </c>
      <c r="E41" s="44">
        <v>89</v>
      </c>
      <c r="F41" s="23"/>
      <c r="G41" s="23"/>
      <c r="H41" s="35">
        <f>SUM(D41:G41)</f>
        <v>173.7</v>
      </c>
      <c r="I41" s="7"/>
    </row>
    <row r="42" spans="1:9" ht="15.75" hidden="1" customHeight="1">
      <c r="A42" s="50">
        <v>4</v>
      </c>
      <c r="B42" s="82"/>
      <c r="C42" s="83"/>
      <c r="D42" s="59"/>
      <c r="E42" s="59"/>
      <c r="F42" s="23"/>
      <c r="G42" s="23"/>
      <c r="H42" s="35">
        <f>SUM(D42:G42)</f>
        <v>0</v>
      </c>
      <c r="I42" s="7"/>
    </row>
    <row r="43" spans="1:9" s="5" customFormat="1" ht="15.75" hidden="1">
      <c r="A43" s="50">
        <v>5</v>
      </c>
      <c r="B43" s="82"/>
      <c r="C43" s="83"/>
      <c r="D43" s="44"/>
      <c r="E43" s="44"/>
      <c r="F43" s="23"/>
      <c r="G43" s="23"/>
      <c r="H43" s="35">
        <f>SUM(D43:G43)</f>
        <v>0</v>
      </c>
    </row>
    <row r="44" spans="1:9" s="5" customFormat="1" ht="8.25" customHeight="1">
      <c r="A44" s="75"/>
      <c r="B44" s="76"/>
      <c r="C44" s="77"/>
      <c r="D44" s="84"/>
      <c r="E44" s="84"/>
      <c r="F44" s="21"/>
      <c r="G44" s="21"/>
      <c r="H44" s="21"/>
    </row>
    <row r="45" spans="1:9" ht="15.75" customHeight="1">
      <c r="A45" s="195" t="s">
        <v>25</v>
      </c>
      <c r="B45" s="196"/>
      <c r="C45" s="197"/>
      <c r="D45" s="9"/>
      <c r="E45" s="9"/>
      <c r="F45" s="9"/>
      <c r="G45" s="9"/>
      <c r="H45" s="9"/>
      <c r="I45" s="10"/>
    </row>
    <row r="46" spans="1:9" s="5" customFormat="1" ht="15.75">
      <c r="A46" s="198"/>
      <c r="B46" s="199"/>
      <c r="C46" s="200"/>
      <c r="D46" s="9"/>
      <c r="E46" s="9"/>
      <c r="F46" s="9"/>
      <c r="G46" s="9"/>
      <c r="H46" s="9"/>
    </row>
    <row r="47" spans="1:9" s="6" customFormat="1" ht="15.75" customHeight="1">
      <c r="A47" s="46" t="s">
        <v>0</v>
      </c>
      <c r="B47" s="47" t="s">
        <v>1</v>
      </c>
      <c r="C47" s="48" t="s">
        <v>2</v>
      </c>
      <c r="D47" s="48">
        <v>1</v>
      </c>
      <c r="E47" s="48">
        <v>2</v>
      </c>
      <c r="F47" s="48">
        <v>3</v>
      </c>
      <c r="G47" s="48">
        <v>4</v>
      </c>
      <c r="H47" s="48" t="s">
        <v>4</v>
      </c>
      <c r="I47" s="6" t="s">
        <v>5</v>
      </c>
    </row>
    <row r="48" spans="1:9" s="6" customFormat="1" ht="15.75" customHeight="1">
      <c r="A48" s="50">
        <v>1</v>
      </c>
      <c r="B48" s="82" t="s">
        <v>117</v>
      </c>
      <c r="C48" s="83" t="s">
        <v>54</v>
      </c>
      <c r="D48" s="44">
        <v>98.5</v>
      </c>
      <c r="E48" s="44">
        <v>97.2</v>
      </c>
      <c r="F48" s="23"/>
      <c r="G48" s="23"/>
      <c r="H48" s="35">
        <f t="shared" ref="H48:H55" si="2">SUM(D48:G48)</f>
        <v>195.7</v>
      </c>
    </row>
    <row r="49" spans="1:9" s="6" customFormat="1" ht="15.75" customHeight="1">
      <c r="A49" s="50">
        <v>2</v>
      </c>
      <c r="B49" s="82" t="s">
        <v>27</v>
      </c>
      <c r="C49" s="83" t="s">
        <v>60</v>
      </c>
      <c r="D49" s="44">
        <v>87.3</v>
      </c>
      <c r="E49" s="44">
        <v>86.8</v>
      </c>
      <c r="F49" s="23"/>
      <c r="G49" s="23"/>
      <c r="H49" s="35">
        <f t="shared" si="2"/>
        <v>174.1</v>
      </c>
    </row>
    <row r="50" spans="1:9" s="6" customFormat="1" ht="15.75" customHeight="1">
      <c r="A50" s="50">
        <v>4</v>
      </c>
      <c r="B50" s="82" t="s">
        <v>33</v>
      </c>
      <c r="C50" s="83" t="s">
        <v>60</v>
      </c>
      <c r="D50" s="44">
        <v>82.4</v>
      </c>
      <c r="E50" s="44">
        <v>73.3</v>
      </c>
      <c r="F50" s="23"/>
      <c r="G50" s="23"/>
      <c r="H50" s="35">
        <f t="shared" si="2"/>
        <v>155.69999999999999</v>
      </c>
    </row>
    <row r="51" spans="1:9" s="6" customFormat="1" ht="15.75" customHeight="1">
      <c r="A51" s="50">
        <v>5</v>
      </c>
      <c r="B51" s="82" t="s">
        <v>89</v>
      </c>
      <c r="C51" s="83" t="s">
        <v>60</v>
      </c>
      <c r="D51" s="44"/>
      <c r="E51" s="44"/>
      <c r="F51" s="23"/>
      <c r="G51" s="23"/>
      <c r="H51" s="35">
        <f t="shared" si="2"/>
        <v>0</v>
      </c>
    </row>
    <row r="52" spans="1:9" s="6" customFormat="1" ht="1.5" customHeight="1">
      <c r="A52" s="50">
        <v>6</v>
      </c>
      <c r="B52" s="82"/>
      <c r="C52" s="83"/>
      <c r="D52" s="44"/>
      <c r="E52" s="44"/>
      <c r="F52" s="23"/>
      <c r="G52" s="23"/>
      <c r="H52" s="35">
        <f t="shared" si="2"/>
        <v>0</v>
      </c>
    </row>
    <row r="53" spans="1:9" s="6" customFormat="1" ht="15.75" hidden="1" customHeight="1">
      <c r="A53" s="50">
        <v>7</v>
      </c>
      <c r="B53" s="82"/>
      <c r="C53" s="83"/>
      <c r="D53" s="44"/>
      <c r="E53" s="44"/>
      <c r="F53" s="23"/>
      <c r="G53" s="23"/>
      <c r="H53" s="35">
        <f t="shared" si="2"/>
        <v>0</v>
      </c>
    </row>
    <row r="54" spans="1:9" s="6" customFormat="1" ht="15.75" hidden="1" customHeight="1">
      <c r="A54" s="50">
        <v>8</v>
      </c>
      <c r="B54" s="82"/>
      <c r="C54" s="83"/>
      <c r="D54" s="44"/>
      <c r="E54" s="44"/>
      <c r="F54" s="23"/>
      <c r="G54" s="23"/>
      <c r="H54" s="35">
        <f t="shared" si="2"/>
        <v>0</v>
      </c>
    </row>
    <row r="55" spans="1:9" s="6" customFormat="1" ht="15.75" hidden="1" customHeight="1">
      <c r="A55" s="50" t="s">
        <v>88</v>
      </c>
      <c r="B55" s="82"/>
      <c r="C55" s="83"/>
      <c r="D55" s="44"/>
      <c r="E55" s="44"/>
      <c r="F55" s="23"/>
      <c r="G55" s="23"/>
      <c r="H55" s="35">
        <f t="shared" si="2"/>
        <v>0</v>
      </c>
    </row>
    <row r="56" spans="1:9" ht="7.5" customHeight="1">
      <c r="F56" s="31"/>
      <c r="G56" s="31"/>
      <c r="I56" s="12"/>
    </row>
    <row r="57" spans="1:9" ht="16.5" customHeight="1">
      <c r="A57" s="195" t="s">
        <v>23</v>
      </c>
      <c r="B57" s="196"/>
      <c r="C57" s="197"/>
      <c r="D57" s="13"/>
      <c r="E57" s="13"/>
      <c r="F57" s="32"/>
      <c r="G57" s="32"/>
      <c r="H57" s="13"/>
      <c r="I57" s="12"/>
    </row>
    <row r="58" spans="1:9" ht="15.75">
      <c r="A58" s="198"/>
      <c r="B58" s="199"/>
      <c r="C58" s="200"/>
      <c r="D58" s="13"/>
      <c r="E58" s="13"/>
      <c r="F58" s="32"/>
      <c r="G58" s="32"/>
      <c r="H58" s="13"/>
      <c r="I58" s="12"/>
    </row>
    <row r="59" spans="1:9" s="5" customFormat="1" ht="15.75" customHeight="1">
      <c r="A59" s="46" t="s">
        <v>0</v>
      </c>
      <c r="B59" s="47" t="s">
        <v>1</v>
      </c>
      <c r="C59" s="48" t="s">
        <v>2</v>
      </c>
      <c r="D59" s="48">
        <v>1</v>
      </c>
      <c r="E59" s="48">
        <v>2</v>
      </c>
      <c r="F59" s="51">
        <v>3</v>
      </c>
      <c r="G59" s="51">
        <v>4</v>
      </c>
      <c r="H59" s="48" t="s">
        <v>4</v>
      </c>
    </row>
    <row r="60" spans="1:9" ht="15.75" customHeight="1">
      <c r="A60" s="50">
        <v>1</v>
      </c>
      <c r="B60" s="82" t="s">
        <v>118</v>
      </c>
      <c r="C60" s="83" t="s">
        <v>54</v>
      </c>
      <c r="D60" s="44">
        <v>100.1</v>
      </c>
      <c r="E60" s="44">
        <v>100.8</v>
      </c>
      <c r="F60" s="44">
        <v>102.1</v>
      </c>
      <c r="G60" s="44">
        <v>102.1</v>
      </c>
      <c r="H60" s="35">
        <f>SUM(D60:G60)</f>
        <v>405.1</v>
      </c>
      <c r="I60" s="7"/>
    </row>
    <row r="61" spans="1:9" ht="8.25" customHeight="1">
      <c r="F61" s="31"/>
      <c r="G61" s="31"/>
      <c r="I61" s="12" t="s">
        <v>5</v>
      </c>
    </row>
    <row r="62" spans="1:9" ht="15.75" customHeight="1">
      <c r="A62" s="195" t="s">
        <v>24</v>
      </c>
      <c r="B62" s="196"/>
      <c r="C62" s="197"/>
      <c r="D62" s="13"/>
      <c r="E62" s="13"/>
      <c r="F62" s="32"/>
      <c r="G62" s="32"/>
      <c r="H62" s="13"/>
      <c r="I62" s="7" t="s">
        <v>5</v>
      </c>
    </row>
    <row r="63" spans="1:9" ht="15.75">
      <c r="A63" s="198"/>
      <c r="B63" s="199"/>
      <c r="C63" s="200"/>
      <c r="D63" s="13"/>
      <c r="E63" s="13"/>
      <c r="F63" s="32"/>
      <c r="G63" s="32"/>
      <c r="H63" s="13"/>
      <c r="I63" s="7" t="s">
        <v>5</v>
      </c>
    </row>
    <row r="64" spans="1:9" ht="15.75" customHeight="1">
      <c r="A64" s="46" t="s">
        <v>0</v>
      </c>
      <c r="B64" s="47" t="s">
        <v>1</v>
      </c>
      <c r="C64" s="48" t="s">
        <v>2</v>
      </c>
      <c r="D64" s="48">
        <v>1</v>
      </c>
      <c r="E64" s="48">
        <v>2</v>
      </c>
      <c r="F64" s="51">
        <v>3</v>
      </c>
      <c r="G64" s="51">
        <v>4</v>
      </c>
      <c r="H64" s="48" t="s">
        <v>4</v>
      </c>
      <c r="I64" s="7" t="s">
        <v>5</v>
      </c>
    </row>
    <row r="65" spans="1:9" ht="15.75" customHeight="1">
      <c r="A65" s="50">
        <v>1</v>
      </c>
      <c r="B65" s="82" t="s">
        <v>16</v>
      </c>
      <c r="C65" s="83" t="s">
        <v>60</v>
      </c>
      <c r="D65" s="44">
        <v>100.8</v>
      </c>
      <c r="E65" s="44">
        <v>92.2</v>
      </c>
      <c r="F65" s="44">
        <v>89.4</v>
      </c>
      <c r="G65" s="44">
        <v>98</v>
      </c>
      <c r="H65" s="35">
        <f>SUM(D65:G65)</f>
        <v>380.4</v>
      </c>
      <c r="I65" t="s">
        <v>5</v>
      </c>
    </row>
    <row r="66" spans="1:9" ht="15.75" customHeight="1">
      <c r="A66" s="50" t="s">
        <v>8</v>
      </c>
      <c r="B66" s="82" t="s">
        <v>19</v>
      </c>
      <c r="C66" s="83" t="s">
        <v>56</v>
      </c>
      <c r="D66" s="44">
        <v>91</v>
      </c>
      <c r="E66" s="44">
        <v>87.8</v>
      </c>
      <c r="F66" s="44">
        <v>88.4</v>
      </c>
      <c r="G66" s="44">
        <v>82.7</v>
      </c>
      <c r="H66" s="35">
        <f>SUM(D66:G66)</f>
        <v>349.90000000000003</v>
      </c>
      <c r="I66" s="7"/>
    </row>
    <row r="67" spans="1:9" ht="15.75" customHeight="1">
      <c r="A67" s="50" t="s">
        <v>30</v>
      </c>
      <c r="B67" s="82" t="s">
        <v>40</v>
      </c>
      <c r="C67" s="83" t="s">
        <v>54</v>
      </c>
      <c r="D67" s="44"/>
      <c r="E67" s="44"/>
      <c r="F67" s="44"/>
      <c r="G67" s="44"/>
      <c r="H67" s="35">
        <f>SUM(E67:G67)</f>
        <v>0</v>
      </c>
      <c r="I67" s="7"/>
    </row>
    <row r="68" spans="1:9" ht="15.75" customHeight="1">
      <c r="A68" s="50" t="s">
        <v>47</v>
      </c>
      <c r="B68" s="82" t="s">
        <v>17</v>
      </c>
      <c r="C68" s="83" t="s">
        <v>54</v>
      </c>
      <c r="D68" s="44"/>
      <c r="E68" s="44"/>
      <c r="F68" s="44"/>
      <c r="G68" s="44"/>
      <c r="H68" s="35">
        <f>SUM(E68:G68)</f>
        <v>0</v>
      </c>
      <c r="I68" s="7"/>
    </row>
    <row r="69" spans="1:9" ht="15.75" customHeight="1">
      <c r="A69" s="50" t="s">
        <v>48</v>
      </c>
      <c r="B69" s="82"/>
      <c r="C69" s="83"/>
      <c r="D69" s="44"/>
      <c r="E69" s="44"/>
      <c r="F69" s="44"/>
      <c r="G69" s="44"/>
      <c r="H69" s="35">
        <f>SUM(D69:G69)</f>
        <v>0</v>
      </c>
      <c r="I69" s="7"/>
    </row>
    <row r="70" spans="1:9" ht="0.75" customHeight="1">
      <c r="A70" s="195" t="s">
        <v>56</v>
      </c>
      <c r="B70" s="196"/>
      <c r="C70" s="197"/>
      <c r="D70" s="13"/>
      <c r="E70" s="13"/>
      <c r="F70" s="32"/>
      <c r="G70" s="32"/>
      <c r="H70" s="13"/>
      <c r="I70" s="7"/>
    </row>
    <row r="71" spans="1:9" ht="15.75" hidden="1" customHeight="1">
      <c r="A71" s="198"/>
      <c r="B71" s="199"/>
      <c r="C71" s="200"/>
      <c r="D71" s="13"/>
      <c r="E71" s="13"/>
      <c r="F71" s="32"/>
      <c r="G71" s="32"/>
      <c r="H71" s="13"/>
      <c r="I71" s="7"/>
    </row>
    <row r="72" spans="1:9" ht="15.75" hidden="1" customHeight="1">
      <c r="A72" s="46" t="s">
        <v>0</v>
      </c>
      <c r="B72" s="47" t="s">
        <v>1</v>
      </c>
      <c r="C72" s="48" t="s">
        <v>2</v>
      </c>
      <c r="D72" s="48">
        <v>1</v>
      </c>
      <c r="E72" s="48">
        <v>2</v>
      </c>
      <c r="F72" s="51">
        <v>3</v>
      </c>
      <c r="G72" s="51">
        <v>4</v>
      </c>
      <c r="H72" s="48" t="s">
        <v>4</v>
      </c>
      <c r="I72" s="7"/>
    </row>
    <row r="73" spans="1:9" ht="15.75" hidden="1" customHeight="1">
      <c r="A73" s="123">
        <v>1</v>
      </c>
      <c r="B73" s="124" t="s">
        <v>6</v>
      </c>
      <c r="C73" s="125" t="s">
        <v>54</v>
      </c>
      <c r="D73" s="126"/>
      <c r="E73" s="126"/>
      <c r="F73" s="126"/>
      <c r="G73" s="126"/>
      <c r="H73" s="127">
        <f>SUM(D73:G73)</f>
        <v>0</v>
      </c>
      <c r="I73" s="7"/>
    </row>
    <row r="74" spans="1:9" ht="7.5" customHeight="1">
      <c r="A74" s="139"/>
      <c r="B74" s="135"/>
      <c r="C74" s="136"/>
      <c r="D74" s="137"/>
      <c r="E74" s="137"/>
      <c r="F74" s="137"/>
      <c r="G74" s="137"/>
      <c r="H74" s="138"/>
      <c r="I74" s="7"/>
    </row>
    <row r="75" spans="1:9" ht="15.75" customHeight="1">
      <c r="A75" s="201" t="s">
        <v>31</v>
      </c>
      <c r="B75" s="202"/>
      <c r="C75" s="203"/>
      <c r="D75" s="14"/>
      <c r="E75" s="14"/>
      <c r="F75" s="33"/>
      <c r="G75" s="33"/>
      <c r="H75" s="40"/>
      <c r="I75" s="7"/>
    </row>
    <row r="76" spans="1:9" ht="15.75" customHeight="1">
      <c r="A76" s="198"/>
      <c r="B76" s="199"/>
      <c r="C76" s="200"/>
      <c r="D76" s="14"/>
      <c r="E76" s="14"/>
      <c r="F76" s="33"/>
      <c r="G76" s="33"/>
      <c r="H76" s="40"/>
      <c r="I76" s="7"/>
    </row>
    <row r="77" spans="1:9" ht="15.75" customHeight="1">
      <c r="A77" s="46" t="s">
        <v>0</v>
      </c>
      <c r="B77" s="47" t="s">
        <v>1</v>
      </c>
      <c r="C77" s="48" t="s">
        <v>2</v>
      </c>
      <c r="D77" s="48">
        <v>1</v>
      </c>
      <c r="E77" s="48">
        <v>2</v>
      </c>
      <c r="F77" s="51">
        <v>3</v>
      </c>
      <c r="G77" s="51">
        <v>4</v>
      </c>
      <c r="H77" s="93" t="s">
        <v>4</v>
      </c>
      <c r="I77" s="7"/>
    </row>
    <row r="78" spans="1:9" ht="15.75" customHeight="1">
      <c r="A78" s="123" t="s">
        <v>7</v>
      </c>
      <c r="B78" s="124" t="s">
        <v>46</v>
      </c>
      <c r="C78" s="125" t="s">
        <v>54</v>
      </c>
      <c r="D78" s="126">
        <v>84</v>
      </c>
      <c r="E78" s="126">
        <v>94.4</v>
      </c>
      <c r="F78" s="126"/>
      <c r="G78" s="126"/>
      <c r="H78" s="127">
        <f>D78+E78</f>
        <v>178.4</v>
      </c>
      <c r="I78" s="7"/>
    </row>
    <row r="79" spans="1:9" ht="7.5" customHeight="1">
      <c r="A79" s="128"/>
      <c r="B79" s="129"/>
      <c r="C79" s="129"/>
      <c r="D79" s="130"/>
      <c r="E79" s="130"/>
      <c r="F79" s="131"/>
      <c r="G79" s="131"/>
      <c r="H79" s="132"/>
      <c r="I79" s="12"/>
    </row>
    <row r="80" spans="1:9" ht="15.75" customHeight="1">
      <c r="A80" s="201" t="s">
        <v>79</v>
      </c>
      <c r="B80" s="202"/>
      <c r="C80" s="203"/>
      <c r="D80" s="14"/>
      <c r="E80" s="14"/>
      <c r="F80" s="33"/>
      <c r="G80" s="33"/>
      <c r="H80" s="14"/>
    </row>
    <row r="81" spans="1:9" ht="15.75">
      <c r="A81" s="198"/>
      <c r="B81" s="199"/>
      <c r="C81" s="200"/>
      <c r="D81" s="14"/>
      <c r="E81" s="14"/>
      <c r="F81" s="33"/>
      <c r="G81" s="33"/>
      <c r="H81" s="14"/>
    </row>
    <row r="82" spans="1:9" ht="15.75" customHeight="1">
      <c r="A82" s="46" t="s">
        <v>0</v>
      </c>
      <c r="B82" s="47" t="s">
        <v>1</v>
      </c>
      <c r="C82" s="48" t="s">
        <v>2</v>
      </c>
      <c r="D82" s="48">
        <v>1</v>
      </c>
      <c r="E82" s="48">
        <v>2</v>
      </c>
      <c r="F82" s="51">
        <v>3</v>
      </c>
      <c r="G82" s="51">
        <v>4</v>
      </c>
      <c r="H82" s="48" t="s">
        <v>4</v>
      </c>
    </row>
    <row r="83" spans="1:9" ht="15.75" customHeight="1">
      <c r="A83" s="123" t="s">
        <v>7</v>
      </c>
      <c r="B83" s="124" t="s">
        <v>119</v>
      </c>
      <c r="C83" s="125" t="s">
        <v>54</v>
      </c>
      <c r="D83" s="126"/>
      <c r="E83" s="126"/>
      <c r="F83" s="126"/>
      <c r="G83" s="126"/>
      <c r="H83" s="127">
        <f>SUM(D83:G83)</f>
        <v>0</v>
      </c>
      <c r="I83" s="7"/>
    </row>
    <row r="84" spans="1:9" ht="6.75" customHeight="1">
      <c r="F84" s="31"/>
      <c r="G84" s="31"/>
      <c r="I84" s="12"/>
    </row>
    <row r="85" spans="1:9" ht="15.75">
      <c r="A85" s="195" t="s">
        <v>120</v>
      </c>
      <c r="B85" s="196"/>
      <c r="C85" s="197"/>
      <c r="D85" s="14"/>
      <c r="E85" s="14"/>
      <c r="F85" s="33"/>
      <c r="G85" s="33"/>
      <c r="H85" s="14"/>
      <c r="I85" s="12"/>
    </row>
    <row r="86" spans="1:9" ht="15.75">
      <c r="A86" s="198"/>
      <c r="B86" s="199"/>
      <c r="C86" s="200"/>
      <c r="D86" s="14"/>
      <c r="E86" s="14"/>
      <c r="F86" s="33"/>
      <c r="G86" s="33"/>
      <c r="H86" s="14"/>
      <c r="I86" s="12"/>
    </row>
    <row r="87" spans="1:9" ht="15.75" customHeight="1">
      <c r="A87" s="46" t="s">
        <v>0</v>
      </c>
      <c r="B87" s="47" t="s">
        <v>1</v>
      </c>
      <c r="C87" s="48" t="s">
        <v>2</v>
      </c>
      <c r="D87" s="48">
        <v>1</v>
      </c>
      <c r="E87" s="48">
        <v>2</v>
      </c>
      <c r="F87" s="51">
        <v>3</v>
      </c>
      <c r="G87" s="51">
        <v>4</v>
      </c>
      <c r="H87" s="48" t="s">
        <v>4</v>
      </c>
    </row>
    <row r="88" spans="1:9" ht="15.75">
      <c r="A88" s="123" t="s">
        <v>7</v>
      </c>
      <c r="B88" s="124" t="s">
        <v>75</v>
      </c>
      <c r="C88" s="125" t="s">
        <v>76</v>
      </c>
      <c r="D88" s="126">
        <v>94.4</v>
      </c>
      <c r="E88" s="126">
        <v>94.1</v>
      </c>
      <c r="F88" s="126">
        <v>93.5</v>
      </c>
      <c r="G88" s="126">
        <v>93.6</v>
      </c>
      <c r="H88" s="127">
        <f>SUM(D88:G88)</f>
        <v>375.6</v>
      </c>
    </row>
    <row r="89" spans="1:9">
      <c r="A89" s="128"/>
      <c r="B89" s="133"/>
      <c r="C89" s="133"/>
      <c r="D89" s="134"/>
      <c r="E89" s="134"/>
      <c r="F89" s="131"/>
      <c r="G89" s="131"/>
      <c r="H89" s="134"/>
    </row>
    <row r="90" spans="1:9" ht="15.75">
      <c r="A90" s="17"/>
      <c r="B90" s="17"/>
      <c r="C90" s="17"/>
      <c r="D90" s="15"/>
      <c r="E90" s="15"/>
      <c r="F90" s="15"/>
      <c r="G90" s="15"/>
      <c r="H90" s="15"/>
    </row>
    <row r="91" spans="1:9" ht="15.75">
      <c r="A91" s="194" t="s">
        <v>10</v>
      </c>
      <c r="B91" s="194"/>
      <c r="C91" s="109"/>
      <c r="D91" s="204" t="s">
        <v>34</v>
      </c>
      <c r="E91" s="204"/>
      <c r="F91" s="204"/>
      <c r="G91" s="204"/>
      <c r="H91" s="204"/>
      <c r="I91" s="204"/>
    </row>
    <row r="92" spans="1:9" ht="8.25" customHeight="1">
      <c r="A92" s="18"/>
      <c r="B92" s="18"/>
      <c r="C92" s="18"/>
      <c r="D92" s="17"/>
      <c r="E92" s="17"/>
      <c r="F92" s="17"/>
      <c r="G92" s="17"/>
      <c r="H92" s="17"/>
    </row>
    <row r="93" spans="1:9" ht="15.75">
      <c r="A93" s="194" t="s">
        <v>94</v>
      </c>
      <c r="B93" s="194"/>
      <c r="C93" s="109"/>
      <c r="D93" s="17"/>
      <c r="E93" s="17"/>
      <c r="F93" s="16" t="s">
        <v>35</v>
      </c>
      <c r="G93" s="16"/>
      <c r="H93" s="16"/>
    </row>
    <row r="94" spans="1:9" ht="6" customHeight="1"/>
    <row r="98" ht="6" customHeight="1"/>
  </sheetData>
  <mergeCells count="16">
    <mergeCell ref="D91:I91"/>
    <mergeCell ref="A80:C81"/>
    <mergeCell ref="A91:B91"/>
    <mergeCell ref="A57:C58"/>
    <mergeCell ref="A37:C38"/>
    <mergeCell ref="B1:C1"/>
    <mergeCell ref="B2:C2"/>
    <mergeCell ref="B3:C3"/>
    <mergeCell ref="A5:C6"/>
    <mergeCell ref="A18:C19"/>
    <mergeCell ref="A93:B93"/>
    <mergeCell ref="A85:C86"/>
    <mergeCell ref="A75:C76"/>
    <mergeCell ref="A62:C63"/>
    <mergeCell ref="A45:C46"/>
    <mergeCell ref="A70:C71"/>
  </mergeCells>
  <phoneticPr fontId="0" type="noConversion"/>
  <pageMargins left="0.51181102362204722" right="0.51181102362204722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5"/>
  <sheetViews>
    <sheetView topLeftCell="A23" zoomScaleNormal="100" workbookViewId="0">
      <selection activeCell="G53" sqref="G53"/>
    </sheetView>
  </sheetViews>
  <sheetFormatPr defaultColWidth="11.42578125" defaultRowHeight="15"/>
  <cols>
    <col min="1" max="1" width="7.140625" customWidth="1"/>
    <col min="2" max="2" width="37.28515625" customWidth="1"/>
    <col min="3" max="3" width="7.5703125" bestFit="1" customWidth="1"/>
    <col min="4" max="5" width="4.85546875" hidden="1" customWidth="1"/>
    <col min="6" max="6" width="2.140625" hidden="1" customWidth="1"/>
    <col min="7" max="7" width="2.140625" bestFit="1" customWidth="1"/>
    <col min="8" max="8" width="15" customWidth="1"/>
    <col min="9" max="9" width="4" bestFit="1" customWidth="1"/>
    <col min="10" max="10" width="13.7109375" style="34" bestFit="1" customWidth="1"/>
    <col min="11" max="11" width="12.28515625" customWidth="1"/>
    <col min="12" max="12" width="2" bestFit="1" customWidth="1"/>
    <col min="13" max="16384" width="11.42578125" style="6"/>
  </cols>
  <sheetData>
    <row r="1" spans="1:12" ht="19.5" customHeight="1">
      <c r="B1" s="219" t="s">
        <v>100</v>
      </c>
      <c r="C1" s="219"/>
      <c r="D1" s="219"/>
      <c r="E1" s="219"/>
      <c r="F1" s="219"/>
      <c r="G1" s="219"/>
      <c r="H1" s="219"/>
    </row>
    <row r="2" spans="1:12" ht="21" customHeight="1">
      <c r="B2" s="206" t="s">
        <v>91</v>
      </c>
      <c r="C2" s="206"/>
      <c r="D2" s="206"/>
      <c r="E2" s="206"/>
      <c r="F2" s="206"/>
      <c r="G2" s="206"/>
      <c r="H2" s="206"/>
    </row>
    <row r="3" spans="1:12" ht="18">
      <c r="B3" s="207" t="s">
        <v>92</v>
      </c>
      <c r="C3" s="207"/>
      <c r="D3" s="207"/>
      <c r="E3" s="207"/>
      <c r="F3" s="207"/>
      <c r="G3" s="207"/>
      <c r="H3" s="207"/>
    </row>
    <row r="4" spans="1:12" ht="11.25" customHeight="1">
      <c r="B4" s="1"/>
      <c r="C4" s="1"/>
    </row>
    <row r="5" spans="1:12" ht="15" customHeight="1">
      <c r="A5" s="208" t="s">
        <v>95</v>
      </c>
      <c r="B5" s="209"/>
      <c r="C5" s="210"/>
      <c r="I5" s="6"/>
      <c r="J5" s="110"/>
      <c r="K5" s="6"/>
      <c r="L5" s="6"/>
    </row>
    <row r="6" spans="1:12">
      <c r="A6" s="211"/>
      <c r="B6" s="212"/>
      <c r="C6" s="213"/>
      <c r="I6" s="7"/>
    </row>
    <row r="7" spans="1:12" ht="15.75" customHeight="1">
      <c r="A7" s="46" t="s">
        <v>0</v>
      </c>
      <c r="B7" s="47" t="s">
        <v>1</v>
      </c>
      <c r="C7" s="48" t="s">
        <v>2</v>
      </c>
      <c r="D7" s="48">
        <v>1</v>
      </c>
      <c r="E7" s="48">
        <v>2</v>
      </c>
      <c r="F7" s="48">
        <v>3</v>
      </c>
      <c r="G7" s="48">
        <v>4</v>
      </c>
      <c r="H7" s="48" t="s">
        <v>4</v>
      </c>
      <c r="I7" s="48" t="s">
        <v>96</v>
      </c>
      <c r="J7" s="48" t="s">
        <v>97</v>
      </c>
      <c r="K7" s="48" t="s">
        <v>98</v>
      </c>
      <c r="L7" s="48"/>
    </row>
    <row r="8" spans="1:12" ht="15.75" customHeight="1">
      <c r="A8" s="114"/>
      <c r="B8" s="115" t="s">
        <v>99</v>
      </c>
      <c r="C8" s="116"/>
      <c r="D8" s="117"/>
      <c r="E8" s="117"/>
      <c r="F8" s="23"/>
      <c r="G8" s="23"/>
      <c r="H8" s="118"/>
      <c r="I8" s="119">
        <v>12</v>
      </c>
      <c r="J8" s="117"/>
      <c r="K8" s="120" t="e">
        <f t="shared" ref="K8:K39" ca="1" si="0">SUMIF($I$8:$J$57,I8,$J$8:$J$57)/(L8-1)</f>
        <v>#DIV/0!</v>
      </c>
      <c r="L8" s="122">
        <f>COUNTIFS($I$8:$I$55,I8)</f>
        <v>1</v>
      </c>
    </row>
    <row r="9" spans="1:12" ht="15.75" customHeight="1">
      <c r="A9" s="50"/>
      <c r="B9" s="82" t="s">
        <v>44</v>
      </c>
      <c r="C9" s="83" t="s">
        <v>56</v>
      </c>
      <c r="D9" s="94">
        <f ca="1">IF(VLOOKUP($B9,IV!$B$7:$H$91,3,FALSE)=0,"",VLOOKUP($B9,IV!$B$7:$H$91,3,FALSE))</f>
        <v>90.2</v>
      </c>
      <c r="E9" s="94">
        <f ca="1">IF(VLOOKUP($B9,IV!$B$7:$H$91,4,FALSE)=0,"",VLOOKUP($B9,IV!$B$7:$H$91,4,FALSE))</f>
        <v>93.2</v>
      </c>
      <c r="F9" s="23"/>
      <c r="G9" s="23"/>
      <c r="H9" s="35">
        <f>SUM(D9:G9)</f>
        <v>183.4</v>
      </c>
      <c r="I9" s="112">
        <v>9</v>
      </c>
      <c r="J9" s="113">
        <f>H9</f>
        <v>183.4</v>
      </c>
      <c r="K9" s="35">
        <f t="shared" ca="1" si="0"/>
        <v>180.76666666666665</v>
      </c>
      <c r="L9" s="23">
        <f>COUNTIFS($I$8:$I$57,I9)</f>
        <v>4</v>
      </c>
    </row>
    <row r="10" spans="1:12" ht="15.75" customHeight="1">
      <c r="A10" s="50"/>
      <c r="B10" s="82" t="s">
        <v>103</v>
      </c>
      <c r="C10" s="83" t="s">
        <v>60</v>
      </c>
      <c r="D10" s="94">
        <f ca="1">IF(VLOOKUP($B10,IV!$B$7:$H$91,3,FALSE)=0,"",VLOOKUP($B10,IV!$B$7:$H$91,3,FALSE))</f>
        <v>86.2</v>
      </c>
      <c r="E10" s="94">
        <f ca="1">IF(VLOOKUP($B10,IV!$B$7:$H$91,4,FALSE)=0,"",VLOOKUP($B10,IV!$B$7:$H$91,4,FALSE))</f>
        <v>81.2</v>
      </c>
      <c r="F10" s="23"/>
      <c r="G10" s="23"/>
      <c r="H10" s="35">
        <f>SUM(D10:G10)</f>
        <v>167.4</v>
      </c>
      <c r="I10" s="112">
        <v>9</v>
      </c>
      <c r="J10" s="113">
        <f>H10</f>
        <v>167.4</v>
      </c>
      <c r="K10" s="35">
        <f t="shared" ca="1" si="0"/>
        <v>180.76666666666665</v>
      </c>
      <c r="L10" s="23">
        <f>COUNTIFS($I$8:$I$57,I10)</f>
        <v>4</v>
      </c>
    </row>
    <row r="11" spans="1:12" ht="15.75" customHeight="1">
      <c r="A11" s="50"/>
      <c r="B11" s="82" t="s">
        <v>36</v>
      </c>
      <c r="C11" s="83" t="s">
        <v>54</v>
      </c>
      <c r="D11" s="94">
        <f ca="1">IF(VLOOKUP($B11,IV!$B$7:$H$91,3,FALSE)=0,"",VLOOKUP($B11,IV!$B$7:$H$91,3,FALSE))</f>
        <v>100.8</v>
      </c>
      <c r="E11" s="94">
        <f ca="1">IF(VLOOKUP($B11,IV!$B$7:$H$91,4,FALSE)=0,"",VLOOKUP($B11,IV!$B$7:$H$91,4,FALSE))</f>
        <v>90.7</v>
      </c>
      <c r="F11" s="23"/>
      <c r="G11" s="23"/>
      <c r="H11" s="35">
        <f>SUM(D11:G11)</f>
        <v>191.5</v>
      </c>
      <c r="I11" s="112">
        <v>9</v>
      </c>
      <c r="J11" s="113">
        <f>H11</f>
        <v>191.5</v>
      </c>
      <c r="K11" s="35">
        <f t="shared" ca="1" si="0"/>
        <v>180.76666666666665</v>
      </c>
      <c r="L11" s="23">
        <f>COUNTIFS($I$8:$I$57,I11)</f>
        <v>4</v>
      </c>
    </row>
    <row r="12" spans="1:12" ht="15.75" customHeight="1">
      <c r="A12" s="114"/>
      <c r="B12" s="115" t="s">
        <v>99</v>
      </c>
      <c r="C12" s="116"/>
      <c r="D12" s="117"/>
      <c r="E12" s="117"/>
      <c r="F12" s="23"/>
      <c r="G12" s="23"/>
      <c r="H12" s="118"/>
      <c r="I12" s="119">
        <v>9</v>
      </c>
      <c r="J12" s="117"/>
      <c r="K12" s="120">
        <f t="shared" ca="1" si="0"/>
        <v>180.76666666666665</v>
      </c>
      <c r="L12" s="122">
        <f>COUNTIFS($I$8:$I$55,I12)</f>
        <v>4</v>
      </c>
    </row>
    <row r="13" spans="1:12" ht="15.75" customHeight="1">
      <c r="A13" s="50"/>
      <c r="B13" s="82" t="s">
        <v>105</v>
      </c>
      <c r="C13" s="83" t="s">
        <v>109</v>
      </c>
      <c r="D13" s="94">
        <f ca="1">IF(VLOOKUP($B13,IV!$B$7:$H$91,3,FALSE)=0,"",VLOOKUP($B13,IV!$B$7:$H$91,3,FALSE))</f>
        <v>87.5</v>
      </c>
      <c r="E13" s="94">
        <f ca="1">IF(VLOOKUP($B13,IV!$B$7:$H$91,4,FALSE)=0,"",VLOOKUP($B13,IV!$B$7:$H$91,4,FALSE))</f>
        <v>95.9</v>
      </c>
      <c r="F13" s="23"/>
      <c r="G13" s="23"/>
      <c r="H13" s="35">
        <f>SUM(D13:G13)</f>
        <v>183.4</v>
      </c>
      <c r="I13" s="112">
        <v>10</v>
      </c>
      <c r="J13" s="113">
        <f>H13</f>
        <v>183.4</v>
      </c>
      <c r="K13" s="35">
        <f t="shared" ca="1" si="0"/>
        <v>180.13333333333335</v>
      </c>
      <c r="L13" s="23">
        <f>COUNTIFS($I$8:$I$57,I13)</f>
        <v>4</v>
      </c>
    </row>
    <row r="14" spans="1:12" ht="15.75" customHeight="1">
      <c r="A14" s="50"/>
      <c r="B14" s="82" t="s">
        <v>37</v>
      </c>
      <c r="C14" s="83" t="s">
        <v>54</v>
      </c>
      <c r="D14" s="94">
        <f ca="1">IF(VLOOKUP($B14,IV!$B$7:$H$91,3,FALSE)=0,"",VLOOKUP($B14,IV!$B$7:$H$91,3,FALSE))</f>
        <v>96</v>
      </c>
      <c r="E14" s="94">
        <f ca="1">IF(VLOOKUP($B14,IV!$B$7:$H$91,4,FALSE)=0,"",VLOOKUP($B14,IV!$B$7:$H$91,4,FALSE))</f>
        <v>95.7</v>
      </c>
      <c r="F14" s="23"/>
      <c r="G14" s="23"/>
      <c r="H14" s="35">
        <f>SUM(D14:G14)</f>
        <v>191.7</v>
      </c>
      <c r="I14" s="112">
        <v>10</v>
      </c>
      <c r="J14" s="113">
        <f>H14</f>
        <v>191.7</v>
      </c>
      <c r="K14" s="35">
        <f t="shared" ca="1" si="0"/>
        <v>180.13333333333335</v>
      </c>
      <c r="L14" s="23">
        <f>COUNTIFS($I$8:$I$57,I14)</f>
        <v>4</v>
      </c>
    </row>
    <row r="15" spans="1:12" ht="15.75" customHeight="1">
      <c r="A15" s="50"/>
      <c r="B15" s="82" t="s">
        <v>126</v>
      </c>
      <c r="C15" s="83" t="s">
        <v>54</v>
      </c>
      <c r="D15" s="94"/>
      <c r="E15" s="94"/>
      <c r="F15" s="23"/>
      <c r="G15" s="23"/>
      <c r="H15" s="35">
        <v>165.3</v>
      </c>
      <c r="I15" s="112">
        <v>10</v>
      </c>
      <c r="J15" s="113">
        <f>H15</f>
        <v>165.3</v>
      </c>
      <c r="K15" s="35">
        <f t="shared" ca="1" si="0"/>
        <v>180.13333333333335</v>
      </c>
      <c r="L15" s="23">
        <f>COUNTIFS($I$8:$I$57,I15)</f>
        <v>4</v>
      </c>
    </row>
    <row r="16" spans="1:12" ht="15" customHeight="1">
      <c r="A16" s="114"/>
      <c r="B16" s="115" t="s">
        <v>99</v>
      </c>
      <c r="C16" s="116"/>
      <c r="D16" s="117"/>
      <c r="E16" s="117"/>
      <c r="F16" s="23"/>
      <c r="G16" s="23"/>
      <c r="H16" s="118"/>
      <c r="I16" s="119">
        <v>10</v>
      </c>
      <c r="J16" s="117"/>
      <c r="K16" s="120">
        <f t="shared" ca="1" si="0"/>
        <v>180.13333333333335</v>
      </c>
      <c r="L16" s="122">
        <f>COUNTIFS($I$8:$I$55,I16)</f>
        <v>4</v>
      </c>
    </row>
    <row r="17" spans="1:12" ht="15.75" hidden="1" customHeight="1">
      <c r="A17" s="50"/>
      <c r="B17" s="82" t="s">
        <v>59</v>
      </c>
      <c r="C17" s="83" t="s">
        <v>60</v>
      </c>
      <c r="D17" s="94">
        <f ca="1">IF(VLOOKUP($B17,IV!$B$7:$H$91,3,FALSE)=0,"",VLOOKUP($B17,IV!$B$7:$H$91,3,FALSE))</f>
        <v>97</v>
      </c>
      <c r="E17" s="94">
        <f ca="1">IF(VLOOKUP($B17,IV!$B$7:$H$91,4,FALSE)=0,"",VLOOKUP($B17,IV!$B$7:$H$91,4,FALSE))</f>
        <v>97.1</v>
      </c>
      <c r="F17" s="23"/>
      <c r="G17" s="23"/>
      <c r="H17" s="35">
        <f>SUM(D17:G17)</f>
        <v>194.1</v>
      </c>
      <c r="I17" s="112"/>
      <c r="J17" s="113">
        <f>H17</f>
        <v>194.1</v>
      </c>
      <c r="K17" s="35">
        <f t="shared" ca="1" si="0"/>
        <v>0</v>
      </c>
      <c r="L17" s="23">
        <f>COUNTIFS($I$8:$I$57,I17)</f>
        <v>0</v>
      </c>
    </row>
    <row r="18" spans="1:12" ht="15.75" customHeight="1">
      <c r="A18" s="50"/>
      <c r="B18" s="82" t="s">
        <v>116</v>
      </c>
      <c r="C18" s="83" t="s">
        <v>56</v>
      </c>
      <c r="D18" s="94" t="e">
        <f ca="1">IF(VLOOKUP($B18,IV!$B$7:$H$91,3,FALSE)=0,"",VLOOKUP($B18,IV!$B$7:$H$91,3,FALSE))</f>
        <v>#N/A</v>
      </c>
      <c r="E18" s="94" t="e">
        <f ca="1">IF(VLOOKUP($B18,IV!$B$7:$H$91,4,FALSE)=0,"",VLOOKUP($B18,IV!$B$7:$H$91,4,FALSE))</f>
        <v>#N/A</v>
      </c>
      <c r="F18" s="23"/>
      <c r="G18" s="23"/>
      <c r="H18" s="35">
        <v>178.8</v>
      </c>
      <c r="I18" s="112">
        <v>2</v>
      </c>
      <c r="J18" s="113">
        <f>H18</f>
        <v>178.8</v>
      </c>
      <c r="K18" s="35">
        <f t="shared" ca="1" si="0"/>
        <v>176.25</v>
      </c>
      <c r="L18" s="23">
        <f>COUNTIFS($I$8:$I$57,I18)</f>
        <v>3</v>
      </c>
    </row>
    <row r="19" spans="1:12" ht="15.75" customHeight="1">
      <c r="A19" s="50"/>
      <c r="B19" s="82" t="s">
        <v>125</v>
      </c>
      <c r="C19" s="83" t="s">
        <v>122</v>
      </c>
      <c r="D19" s="94">
        <f ca="1">IF(VLOOKUP($B19,IV!$B$7:$H$91,3,FALSE)=0,"",VLOOKUP($B19,IV!$B$7:$H$91,3,FALSE))</f>
        <v>84.6</v>
      </c>
      <c r="E19" s="94">
        <f ca="1">IF(VLOOKUP($B19,IV!$B$7:$H$91,4,FALSE)=0,"",VLOOKUP($B19,IV!$B$7:$H$91,4,FALSE))</f>
        <v>89.1</v>
      </c>
      <c r="F19" s="23"/>
      <c r="G19" s="23"/>
      <c r="H19" s="35">
        <f>SUM(D19:G19)</f>
        <v>173.7</v>
      </c>
      <c r="I19" s="112">
        <v>2</v>
      </c>
      <c r="J19" s="113">
        <f>H19</f>
        <v>173.7</v>
      </c>
      <c r="K19" s="35">
        <f t="shared" ca="1" si="0"/>
        <v>176.25</v>
      </c>
      <c r="L19" s="23">
        <f>COUNTIFS($I$8:$I$57,I19)</f>
        <v>3</v>
      </c>
    </row>
    <row r="20" spans="1:12" ht="15.75" customHeight="1">
      <c r="A20" s="114"/>
      <c r="B20" s="115" t="s">
        <v>99</v>
      </c>
      <c r="C20" s="116"/>
      <c r="D20" s="117"/>
      <c r="E20" s="117"/>
      <c r="F20" s="23"/>
      <c r="G20" s="23"/>
      <c r="H20" s="118"/>
      <c r="I20" s="119">
        <v>2</v>
      </c>
      <c r="J20" s="117"/>
      <c r="K20" s="120">
        <f t="shared" ca="1" si="0"/>
        <v>176.25</v>
      </c>
      <c r="L20" s="122">
        <f>COUNTIFS($I$8:$I$55,I20)</f>
        <v>3</v>
      </c>
    </row>
    <row r="21" spans="1:12" ht="15.75" customHeight="1">
      <c r="A21" s="50"/>
      <c r="B21" s="82" t="s">
        <v>113</v>
      </c>
      <c r="C21" s="83" t="s">
        <v>109</v>
      </c>
      <c r="D21" s="94">
        <f ca="1">IF(VLOOKUP($B21,IV!$B$7:$H$91,3,FALSE)=0,"",VLOOKUP($B21,IV!$B$7:$H$91,3,FALSE))</f>
        <v>95.5</v>
      </c>
      <c r="E21" s="94">
        <f ca="1">IF(VLOOKUP($B21,IV!$B$7:$H$91,4,FALSE)=0,"",VLOOKUP($B21,IV!$B$7:$H$91,4,FALSE))</f>
        <v>90</v>
      </c>
      <c r="F21" s="23"/>
      <c r="G21" s="23"/>
      <c r="H21" s="35">
        <f>SUM(D21:G21)</f>
        <v>185.5</v>
      </c>
      <c r="I21" s="112">
        <v>8</v>
      </c>
      <c r="J21" s="113">
        <f>H21</f>
        <v>185.5</v>
      </c>
      <c r="K21" s="35">
        <f t="shared" ca="1" si="0"/>
        <v>173.76666666666665</v>
      </c>
      <c r="L21" s="23">
        <f>COUNTIFS($I$8:$I$57,I21)</f>
        <v>4</v>
      </c>
    </row>
    <row r="22" spans="1:12" s="5" customFormat="1" ht="15.75">
      <c r="A22" s="50"/>
      <c r="B22" s="82" t="s">
        <v>55</v>
      </c>
      <c r="C22" s="83" t="s">
        <v>54</v>
      </c>
      <c r="D22" s="94">
        <f ca="1">IF(VLOOKUP($B22,IV!$B$7:$H$91,3,FALSE)=0,"",VLOOKUP($B22,IV!$B$7:$H$91,3,FALSE))</f>
        <v>85.8</v>
      </c>
      <c r="E22" s="94">
        <f ca="1">IF(VLOOKUP($B22,IV!$B$7:$H$91,4,FALSE)=0,"",VLOOKUP($B22,IV!$B$7:$H$91,4,FALSE))</f>
        <v>97</v>
      </c>
      <c r="F22" s="23"/>
      <c r="G22" s="23"/>
      <c r="H22" s="35">
        <f>SUM(D22:G22)</f>
        <v>182.8</v>
      </c>
      <c r="I22" s="112">
        <v>8</v>
      </c>
      <c r="J22" s="113">
        <f>H22</f>
        <v>182.8</v>
      </c>
      <c r="K22" s="35">
        <f t="shared" ca="1" si="0"/>
        <v>173.76666666666665</v>
      </c>
      <c r="L22" s="23">
        <f>COUNTIFS($I$8:$I$57,I22)</f>
        <v>4</v>
      </c>
    </row>
    <row r="23" spans="1:12" ht="15.75" customHeight="1">
      <c r="A23" s="50"/>
      <c r="B23" s="82" t="s">
        <v>108</v>
      </c>
      <c r="C23" s="83" t="s">
        <v>54</v>
      </c>
      <c r="D23" s="94">
        <f ca="1">IF(VLOOKUP($B23,IV!$B$7:$H$91,3,FALSE)=0,"",VLOOKUP($B23,IV!$B$7:$H$91,3,FALSE))</f>
        <v>73.900000000000006</v>
      </c>
      <c r="E23" s="94">
        <f ca="1">IF(VLOOKUP($B23,IV!$B$7:$H$91,4,FALSE)=0,"",VLOOKUP($B23,IV!$B$7:$H$91,4,FALSE))</f>
        <v>79.099999999999994</v>
      </c>
      <c r="F23" s="23"/>
      <c r="G23" s="23"/>
      <c r="H23" s="35">
        <f>SUM(D23:G23)</f>
        <v>153</v>
      </c>
      <c r="I23" s="112">
        <v>8</v>
      </c>
      <c r="J23" s="113">
        <f>H23</f>
        <v>153</v>
      </c>
      <c r="K23" s="35">
        <f t="shared" ca="1" si="0"/>
        <v>173.76666666666665</v>
      </c>
      <c r="L23" s="23">
        <f>COUNTIFS($I$8:$I$57,I23)</f>
        <v>4</v>
      </c>
    </row>
    <row r="24" spans="1:12" ht="15.75" customHeight="1">
      <c r="A24" s="114"/>
      <c r="B24" s="115" t="s">
        <v>99</v>
      </c>
      <c r="C24" s="116"/>
      <c r="D24" s="117"/>
      <c r="E24" s="117"/>
      <c r="F24" s="23"/>
      <c r="G24" s="23"/>
      <c r="H24" s="118"/>
      <c r="I24" s="119">
        <v>8</v>
      </c>
      <c r="J24" s="117"/>
      <c r="K24" s="120">
        <f t="shared" ca="1" si="0"/>
        <v>173.76666666666665</v>
      </c>
      <c r="L24" s="122">
        <f>COUNTIFS($I$8:$I$55,I24)</f>
        <v>4</v>
      </c>
    </row>
    <row r="25" spans="1:12" ht="15.75" customHeight="1">
      <c r="A25" s="50"/>
      <c r="B25" s="82" t="s">
        <v>87</v>
      </c>
      <c r="C25" s="83" t="s">
        <v>54</v>
      </c>
      <c r="D25" s="94">
        <f ca="1">IF(VLOOKUP($B25,IV!$B$7:$H$91,3,FALSE)=0,"",VLOOKUP($B25,IV!$B$7:$H$91,3,FALSE))</f>
        <v>91</v>
      </c>
      <c r="E25" s="94">
        <f ca="1">IF(VLOOKUP($B25,IV!$B$7:$H$91,4,FALSE)=0,"",VLOOKUP($B25,IV!$B$7:$H$91,4,FALSE))</f>
        <v>94.4</v>
      </c>
      <c r="F25" s="23"/>
      <c r="G25" s="23"/>
      <c r="H25" s="35">
        <f>SUM(D25:G25)</f>
        <v>185.4</v>
      </c>
      <c r="I25" s="112">
        <v>1</v>
      </c>
      <c r="J25" s="113">
        <f>H25</f>
        <v>185.4</v>
      </c>
      <c r="K25" s="35">
        <f t="shared" ca="1" si="0"/>
        <v>172.70000000000002</v>
      </c>
      <c r="L25" s="23">
        <f>COUNTIFS($I$8:$I$57,I25)</f>
        <v>4</v>
      </c>
    </row>
    <row r="26" spans="1:12" ht="15.75" customHeight="1">
      <c r="A26" s="50"/>
      <c r="B26" s="82" t="s">
        <v>102</v>
      </c>
      <c r="C26" s="83" t="s">
        <v>60</v>
      </c>
      <c r="D26" s="94">
        <f ca="1">IF(VLOOKUP($B26,IV!$B$7:$H$91,3,FALSE)=0,"",VLOOKUP($B26,IV!$B$7:$H$91,3,FALSE))</f>
        <v>63.7</v>
      </c>
      <c r="E26" s="94">
        <f ca="1">IF(VLOOKUP($B26,IV!$B$7:$H$91,4,FALSE)=0,"",VLOOKUP($B26,IV!$B$7:$H$91,4,FALSE))</f>
        <v>68.099999999999994</v>
      </c>
      <c r="F26" s="23"/>
      <c r="G26" s="23"/>
      <c r="H26" s="35">
        <f>SUM(D26:G26)</f>
        <v>131.80000000000001</v>
      </c>
      <c r="I26" s="112">
        <v>1</v>
      </c>
      <c r="J26" s="113">
        <f>H26</f>
        <v>131.80000000000001</v>
      </c>
      <c r="K26" s="35">
        <f t="shared" ca="1" si="0"/>
        <v>172.70000000000002</v>
      </c>
      <c r="L26" s="23">
        <f>COUNTIFS($I$8:$I$57,I26)</f>
        <v>4</v>
      </c>
    </row>
    <row r="27" spans="1:12" ht="15.75" customHeight="1">
      <c r="A27" s="50"/>
      <c r="B27" s="82" t="s">
        <v>118</v>
      </c>
      <c r="C27" s="83" t="s">
        <v>54</v>
      </c>
      <c r="D27" s="94">
        <f ca="1">IF(VLOOKUP($B27,IV!$B$7:$H$91,3,FALSE)=0,"",VLOOKUP($B27,IV!$B$7:$H$91,3,FALSE))</f>
        <v>100.1</v>
      </c>
      <c r="E27" s="94">
        <f ca="1">IF(VLOOKUP($B27,IV!$B$7:$H$91,4,FALSE)=0,"",VLOOKUP($B27,IV!$B$7:$H$91,4,FALSE))</f>
        <v>100.8</v>
      </c>
      <c r="F27" s="23"/>
      <c r="G27" s="23"/>
      <c r="H27" s="35">
        <f>SUM(D27:G27)</f>
        <v>200.89999999999998</v>
      </c>
      <c r="I27" s="112">
        <v>1</v>
      </c>
      <c r="J27" s="113">
        <f>H27</f>
        <v>200.89999999999998</v>
      </c>
      <c r="K27" s="35">
        <f t="shared" ca="1" si="0"/>
        <v>172.70000000000002</v>
      </c>
      <c r="L27" s="23">
        <f>COUNTIFS($I$8:$I$57,I27)</f>
        <v>4</v>
      </c>
    </row>
    <row r="28" spans="1:12" ht="15.75" customHeight="1">
      <c r="A28" s="114"/>
      <c r="B28" s="115" t="s">
        <v>99</v>
      </c>
      <c r="C28" s="116"/>
      <c r="D28" s="117"/>
      <c r="E28" s="117"/>
      <c r="F28" s="23"/>
      <c r="G28" s="23"/>
      <c r="H28" s="118"/>
      <c r="I28" s="119">
        <v>1</v>
      </c>
      <c r="J28" s="117"/>
      <c r="K28" s="120">
        <f t="shared" ca="1" si="0"/>
        <v>172.70000000000002</v>
      </c>
      <c r="L28" s="122">
        <f>COUNTIFS($I$8:$I$55,I28)</f>
        <v>4</v>
      </c>
    </row>
    <row r="29" spans="1:12" ht="15.75" customHeight="1">
      <c r="A29" s="50"/>
      <c r="B29" s="82" t="s">
        <v>111</v>
      </c>
      <c r="C29" s="83" t="s">
        <v>109</v>
      </c>
      <c r="D29" s="94">
        <f ca="1">IF(VLOOKUP($B29,IV!$B$7:$H$91,3,FALSE)=0,"",VLOOKUP($B29,IV!$B$7:$H$91,3,FALSE))</f>
        <v>80.900000000000006</v>
      </c>
      <c r="E29" s="94">
        <f ca="1">IF(VLOOKUP($B29,IV!$B$7:$H$91,4,FALSE)=0,"",VLOOKUP($B29,IV!$B$7:$H$91,4,FALSE))</f>
        <v>83.4</v>
      </c>
      <c r="F29" s="23"/>
      <c r="G29" s="23"/>
      <c r="H29" s="35">
        <f>SUM(D29:G29)</f>
        <v>164.3</v>
      </c>
      <c r="I29" s="112">
        <v>5</v>
      </c>
      <c r="J29" s="113">
        <f>H29</f>
        <v>164.3</v>
      </c>
      <c r="K29" s="35">
        <f t="shared" ca="1" si="0"/>
        <v>166.13333333333333</v>
      </c>
      <c r="L29" s="23">
        <f>COUNTIFS($I$8:$I$57,I29)</f>
        <v>4</v>
      </c>
    </row>
    <row r="30" spans="1:12" ht="409.6" hidden="1" customHeight="1">
      <c r="A30" s="50"/>
      <c r="B30" s="82" t="s">
        <v>117</v>
      </c>
      <c r="C30" s="83" t="s">
        <v>54</v>
      </c>
      <c r="D30" s="94">
        <f ca="1">IF(VLOOKUP($B30,IV!$B$7:$H$91,3,FALSE)=0,"",VLOOKUP($B30,IV!$B$7:$H$91,3,FALSE))</f>
        <v>98.5</v>
      </c>
      <c r="E30" s="94">
        <f ca="1">IF(VLOOKUP($B30,IV!$B$7:$H$91,4,FALSE)=0,"",VLOOKUP($B30,IV!$B$7:$H$91,4,FALSE))</f>
        <v>97.2</v>
      </c>
      <c r="F30" s="23"/>
      <c r="G30" s="23"/>
      <c r="H30" s="35">
        <f>SUM(D30:G30)</f>
        <v>195.7</v>
      </c>
      <c r="I30" s="112"/>
      <c r="J30" s="113">
        <f>H30</f>
        <v>195.7</v>
      </c>
      <c r="K30" s="35">
        <f t="shared" ca="1" si="0"/>
        <v>0</v>
      </c>
      <c r="L30" s="23">
        <f>COUNTIFS($I$8:$I$57,I30)</f>
        <v>0</v>
      </c>
    </row>
    <row r="31" spans="1:12" ht="15.75" customHeight="1">
      <c r="A31" s="50"/>
      <c r="B31" s="82" t="s">
        <v>33</v>
      </c>
      <c r="C31" s="83" t="s">
        <v>60</v>
      </c>
      <c r="D31" s="94">
        <f ca="1">IF(VLOOKUP($B31,IV!$B$7:$H$91,3,FALSE)=0,"",VLOOKUP($B31,IV!$B$7:$H$91,3,FALSE))</f>
        <v>82.4</v>
      </c>
      <c r="E31" s="94">
        <f ca="1">IF(VLOOKUP($B31,IV!$B$7:$H$91,4,FALSE)=0,"",VLOOKUP($B31,IV!$B$7:$H$91,4,FALSE))</f>
        <v>73.3</v>
      </c>
      <c r="F31" s="23"/>
      <c r="G31" s="23"/>
      <c r="H31" s="35">
        <f>SUM(D31:G31)</f>
        <v>155.69999999999999</v>
      </c>
      <c r="I31" s="112">
        <v>5</v>
      </c>
      <c r="J31" s="113">
        <f>H31</f>
        <v>155.69999999999999</v>
      </c>
      <c r="K31" s="35">
        <f t="shared" ca="1" si="0"/>
        <v>166.13333333333333</v>
      </c>
      <c r="L31" s="23">
        <f>COUNTIFS($I$8:$I$57,I31)</f>
        <v>4</v>
      </c>
    </row>
    <row r="32" spans="1:12" ht="15.75" customHeight="1">
      <c r="A32" s="50"/>
      <c r="B32" s="82" t="s">
        <v>46</v>
      </c>
      <c r="C32" s="83" t="s">
        <v>54</v>
      </c>
      <c r="D32" s="94">
        <f ca="1">IF(VLOOKUP($B32,IV!$B$7:$H$91,3,FALSE)=0,"",VLOOKUP($B32,IV!$B$7:$H$91,3,FALSE))</f>
        <v>84</v>
      </c>
      <c r="E32" s="94">
        <f ca="1">IF(VLOOKUP($B32,IV!$B$7:$H$91,4,FALSE)=0,"",VLOOKUP($B32,IV!$B$7:$H$91,4,FALSE))</f>
        <v>94.4</v>
      </c>
      <c r="F32" s="23"/>
      <c r="G32" s="23"/>
      <c r="H32" s="35">
        <f>SUM(D32:G32)</f>
        <v>178.4</v>
      </c>
      <c r="I32" s="112">
        <v>5</v>
      </c>
      <c r="J32" s="113">
        <f>H32</f>
        <v>178.4</v>
      </c>
      <c r="K32" s="35">
        <f t="shared" ca="1" si="0"/>
        <v>166.13333333333333</v>
      </c>
      <c r="L32" s="23">
        <f>COUNTIFS($I$8:$I$57,I32)</f>
        <v>4</v>
      </c>
    </row>
    <row r="33" spans="1:14" ht="15.75" customHeight="1">
      <c r="A33" s="114"/>
      <c r="B33" s="115" t="s">
        <v>99</v>
      </c>
      <c r="C33" s="116"/>
      <c r="D33" s="117"/>
      <c r="E33" s="117"/>
      <c r="F33" s="23"/>
      <c r="G33" s="23"/>
      <c r="H33" s="118"/>
      <c r="I33" s="119">
        <v>5</v>
      </c>
      <c r="J33" s="117"/>
      <c r="K33" s="120">
        <f t="shared" ca="1" si="0"/>
        <v>166.13333333333333</v>
      </c>
      <c r="L33" s="122">
        <f>COUNTIFS($I$8:$I$55,I33)</f>
        <v>4</v>
      </c>
    </row>
    <row r="34" spans="1:14" ht="15.75" customHeight="1">
      <c r="A34" s="50"/>
      <c r="B34" s="82" t="s">
        <v>110</v>
      </c>
      <c r="C34" s="83" t="s">
        <v>109</v>
      </c>
      <c r="D34" s="94">
        <f ca="1">IF(VLOOKUP($B34,IV!$B$7:$H$91,3,FALSE)=0,"",VLOOKUP($B34,IV!$B$7:$H$91,3,FALSE))</f>
        <v>82.6</v>
      </c>
      <c r="E34" s="94">
        <f ca="1">IF(VLOOKUP($B34,IV!$B$7:$H$91,4,FALSE)=0,"",VLOOKUP($B34,IV!$B$7:$H$91,4,FALSE))</f>
        <v>68.599999999999994</v>
      </c>
      <c r="F34" s="23"/>
      <c r="G34" s="23"/>
      <c r="H34" s="35">
        <f>SUM(D34:G34)</f>
        <v>151.19999999999999</v>
      </c>
      <c r="I34" s="112">
        <v>3</v>
      </c>
      <c r="J34" s="113">
        <f>H34</f>
        <v>151.19999999999999</v>
      </c>
      <c r="K34" s="35">
        <f t="shared" ca="1" si="0"/>
        <v>163.56666666666666</v>
      </c>
      <c r="L34" s="23">
        <f>COUNTIFS($I$8:$I$57,I34)</f>
        <v>4</v>
      </c>
    </row>
    <row r="35" spans="1:14" ht="15.75" customHeight="1">
      <c r="A35" s="50"/>
      <c r="B35" s="82" t="s">
        <v>106</v>
      </c>
      <c r="C35" s="83" t="s">
        <v>109</v>
      </c>
      <c r="D35" s="94">
        <f ca="1">IF(VLOOKUP($B35,IV!$B$7:$H$91,3,FALSE)=0,"",VLOOKUP($B35,IV!$B$7:$H$91,3,FALSE))</f>
        <v>79.7</v>
      </c>
      <c r="E35" s="94">
        <f ca="1">IF(VLOOKUP($B35,IV!$B$7:$H$91,4,FALSE)=0,"",VLOOKUP($B35,IV!$B$7:$H$91,4,FALSE))</f>
        <v>71.3</v>
      </c>
      <c r="F35" s="23"/>
      <c r="G35" s="23"/>
      <c r="H35" s="35">
        <f>SUM(D35:G35)</f>
        <v>151</v>
      </c>
      <c r="I35" s="112">
        <v>3</v>
      </c>
      <c r="J35" s="113">
        <f>H35</f>
        <v>151</v>
      </c>
      <c r="K35" s="35">
        <f t="shared" ca="1" si="0"/>
        <v>163.56666666666666</v>
      </c>
      <c r="L35" s="23">
        <f>COUNTIFS($I$8:$I$57,I35)</f>
        <v>4</v>
      </c>
    </row>
    <row r="36" spans="1:14" ht="15.75" customHeight="1">
      <c r="A36" s="50"/>
      <c r="B36" s="82" t="s">
        <v>75</v>
      </c>
      <c r="C36" s="83" t="s">
        <v>76</v>
      </c>
      <c r="D36" s="94">
        <f ca="1">IF(VLOOKUP($B36,IV!$B$7:$H$91,3,FALSE)=0,"",VLOOKUP($B36,IV!$B$7:$H$91,3,FALSE))</f>
        <v>94.4</v>
      </c>
      <c r="E36" s="94">
        <f ca="1">IF(VLOOKUP($B36,IV!$B$7:$H$91,4,FALSE)=0,"",VLOOKUP($B36,IV!$B$7:$H$91,4,FALSE))</f>
        <v>94.1</v>
      </c>
      <c r="F36" s="23"/>
      <c r="G36" s="23"/>
      <c r="H36" s="35">
        <f>SUM(D36:G36)</f>
        <v>188.5</v>
      </c>
      <c r="I36" s="112">
        <v>3</v>
      </c>
      <c r="J36" s="113">
        <f>H36</f>
        <v>188.5</v>
      </c>
      <c r="K36" s="35">
        <f t="shared" ca="1" si="0"/>
        <v>163.56666666666666</v>
      </c>
      <c r="L36" s="23">
        <f>COUNTIFS($I$8:$I$57,I36)</f>
        <v>4</v>
      </c>
    </row>
    <row r="37" spans="1:14" ht="15.75" customHeight="1">
      <c r="A37" s="114"/>
      <c r="B37" s="115" t="s">
        <v>99</v>
      </c>
      <c r="C37" s="116"/>
      <c r="D37" s="117"/>
      <c r="E37" s="117"/>
      <c r="F37" s="23"/>
      <c r="G37" s="23"/>
      <c r="H37" s="118"/>
      <c r="I37" s="119">
        <v>3</v>
      </c>
      <c r="J37" s="117"/>
      <c r="K37" s="120">
        <f t="shared" ca="1" si="0"/>
        <v>163.56666666666666</v>
      </c>
      <c r="L37" s="122">
        <f>COUNTIFS($I$8:$I$55,I37)</f>
        <v>4</v>
      </c>
    </row>
    <row r="38" spans="1:14" customFormat="1" ht="15.75" customHeight="1">
      <c r="A38" s="50"/>
      <c r="B38" s="82" t="s">
        <v>104</v>
      </c>
      <c r="C38" s="83" t="s">
        <v>60</v>
      </c>
      <c r="D38" s="94">
        <f ca="1">IF(VLOOKUP($B38,IV!$B$7:$H$91,3,FALSE)=0,"",VLOOKUP($B38,IV!$B$7:$H$91,3,FALSE))</f>
        <v>78.3</v>
      </c>
      <c r="E38" s="94">
        <f ca="1">IF(VLOOKUP($B38,IV!$B$7:$H$91,4,FALSE)=0,"",VLOOKUP($B38,IV!$B$7:$H$91,4,FALSE))</f>
        <v>70.099999999999994</v>
      </c>
      <c r="F38" s="23"/>
      <c r="G38" s="23"/>
      <c r="H38" s="35">
        <f>SUM(D38:G38)</f>
        <v>148.39999999999998</v>
      </c>
      <c r="I38" s="112">
        <v>4</v>
      </c>
      <c r="J38" s="113">
        <f>H38</f>
        <v>148.39999999999998</v>
      </c>
      <c r="K38" s="35">
        <f t="shared" ca="1" si="0"/>
        <v>161</v>
      </c>
      <c r="L38" s="23">
        <f>COUNTIFS($I$8:$I$57,I38)</f>
        <v>3</v>
      </c>
      <c r="M38" s="6"/>
      <c r="N38" s="6"/>
    </row>
    <row r="39" spans="1:14" customFormat="1" ht="15.75" customHeight="1">
      <c r="A39" s="50"/>
      <c r="B39" s="82" t="s">
        <v>123</v>
      </c>
      <c r="C39" s="83" t="s">
        <v>122</v>
      </c>
      <c r="D39" s="94">
        <f ca="1">IF(VLOOKUP($B39,IV!$B$7:$H$91,3,FALSE)=0,"",VLOOKUP($B39,IV!$B$7:$H$91,3,FALSE))</f>
        <v>88</v>
      </c>
      <c r="E39" s="94">
        <f ca="1">IF(VLOOKUP($B39,IV!$B$7:$H$91,4,FALSE)=0,"",VLOOKUP($B39,IV!$B$7:$H$91,4,FALSE))</f>
        <v>85.6</v>
      </c>
      <c r="F39" s="23"/>
      <c r="G39" s="23"/>
      <c r="H39" s="35">
        <f>SUM(D39:G39)</f>
        <v>173.6</v>
      </c>
      <c r="I39" s="112">
        <v>4</v>
      </c>
      <c r="J39" s="113">
        <f>H39</f>
        <v>173.6</v>
      </c>
      <c r="K39" s="35">
        <f t="shared" ca="1" si="0"/>
        <v>161</v>
      </c>
      <c r="L39" s="23">
        <f>COUNTIFS($I$8:$I$57,I39)</f>
        <v>3</v>
      </c>
      <c r="M39" s="6"/>
      <c r="N39" s="6"/>
    </row>
    <row r="40" spans="1:14" customFormat="1" ht="15.75" customHeight="1">
      <c r="A40" s="114"/>
      <c r="B40" s="115" t="s">
        <v>99</v>
      </c>
      <c r="C40" s="116"/>
      <c r="D40" s="117"/>
      <c r="E40" s="117"/>
      <c r="F40" s="23"/>
      <c r="G40" s="23"/>
      <c r="H40" s="118"/>
      <c r="I40" s="119">
        <v>4</v>
      </c>
      <c r="J40" s="117"/>
      <c r="K40" s="120">
        <f t="shared" ref="K40:K56" ca="1" si="1">SUMIF($I$8:$J$57,I40,$J$8:$J$57)/(L40-1)</f>
        <v>161</v>
      </c>
      <c r="L40" s="122">
        <f>COUNTIFS($I$8:$I$55,I40)</f>
        <v>3</v>
      </c>
      <c r="M40" s="6"/>
      <c r="N40" s="6"/>
    </row>
    <row r="41" spans="1:14" customFormat="1" ht="15.75" customHeight="1">
      <c r="A41" s="50"/>
      <c r="B41" s="82" t="s">
        <v>115</v>
      </c>
      <c r="C41" s="83" t="s">
        <v>54</v>
      </c>
      <c r="D41" s="94">
        <f ca="1">IF(VLOOKUP($B41,IV!$B$7:$H$91,3,FALSE)=0,"",VLOOKUP($B41,IV!$B$7:$H$91,3,FALSE))</f>
        <v>74</v>
      </c>
      <c r="E41" s="94">
        <f ca="1">IF(VLOOKUP($B41,IV!$B$7:$H$91,4,FALSE)=0,"",VLOOKUP($B41,IV!$B$7:$H$91,4,FALSE))</f>
        <v>78.7</v>
      </c>
      <c r="F41" s="23"/>
      <c r="G41" s="23"/>
      <c r="H41" s="35">
        <f>SUM(D41:G41)</f>
        <v>152.69999999999999</v>
      </c>
      <c r="I41" s="112">
        <v>7</v>
      </c>
      <c r="J41" s="113">
        <f>H41</f>
        <v>152.69999999999999</v>
      </c>
      <c r="K41" s="35">
        <f t="shared" ca="1" si="1"/>
        <v>158.13333333333333</v>
      </c>
      <c r="L41" s="23">
        <f>COUNTIFS($I$8:$I$57,I41)</f>
        <v>4</v>
      </c>
      <c r="M41" s="6"/>
      <c r="N41" s="6"/>
    </row>
    <row r="42" spans="1:14" customFormat="1" ht="15.75" customHeight="1">
      <c r="A42" s="50"/>
      <c r="B42" s="82" t="s">
        <v>107</v>
      </c>
      <c r="C42" s="83" t="s">
        <v>54</v>
      </c>
      <c r="D42" s="94">
        <f ca="1">IF(VLOOKUP($B42,IV!$B$7:$H$91,3,FALSE)=0,"",VLOOKUP($B42,IV!$B$7:$H$91,3,FALSE))</f>
        <v>75.599999999999994</v>
      </c>
      <c r="E42" s="94">
        <f ca="1">IF(VLOOKUP($B42,IV!$B$7:$H$91,4,FALSE)=0,"",VLOOKUP($B42,IV!$B$7:$H$91,4,FALSE))</f>
        <v>72.400000000000006</v>
      </c>
      <c r="F42" s="23"/>
      <c r="G42" s="23"/>
      <c r="H42" s="35">
        <f>SUM(D42:G42)</f>
        <v>148</v>
      </c>
      <c r="I42" s="112">
        <v>7</v>
      </c>
      <c r="J42" s="113">
        <f>H42</f>
        <v>148</v>
      </c>
      <c r="K42" s="35">
        <f t="shared" ca="1" si="1"/>
        <v>158.13333333333333</v>
      </c>
      <c r="L42" s="23">
        <f>COUNTIFS($I$8:$I$57,I42)</f>
        <v>4</v>
      </c>
      <c r="M42" s="6"/>
      <c r="N42" s="6"/>
    </row>
    <row r="43" spans="1:14" customFormat="1" ht="15.75" customHeight="1">
      <c r="A43" s="50"/>
      <c r="B43" s="82" t="s">
        <v>53</v>
      </c>
      <c r="C43" s="83" t="s">
        <v>54</v>
      </c>
      <c r="D43" s="94">
        <f ca="1">IF(VLOOKUP($B43,IV!$B$7:$H$91,3,FALSE)=0,"",VLOOKUP($B43,IV!$B$7:$H$91,3,FALSE))</f>
        <v>84.7</v>
      </c>
      <c r="E43" s="94">
        <f ca="1">IF(VLOOKUP($B43,IV!$B$7:$H$91,4,FALSE)=0,"",VLOOKUP($B43,IV!$B$7:$H$91,4,FALSE))</f>
        <v>89</v>
      </c>
      <c r="F43" s="23"/>
      <c r="G43" s="23"/>
      <c r="H43" s="35">
        <f>SUM(D43:G43)</f>
        <v>173.7</v>
      </c>
      <c r="I43" s="112">
        <v>7</v>
      </c>
      <c r="J43" s="113">
        <f>H43</f>
        <v>173.7</v>
      </c>
      <c r="K43" s="35">
        <f t="shared" ca="1" si="1"/>
        <v>158.13333333333333</v>
      </c>
      <c r="L43" s="85">
        <f>COUNTIFS($I$8:$I$57,I43)</f>
        <v>4</v>
      </c>
      <c r="M43" s="6"/>
      <c r="N43" s="6"/>
    </row>
    <row r="44" spans="1:14" customFormat="1" ht="15.75" customHeight="1">
      <c r="A44" s="114"/>
      <c r="B44" s="115" t="s">
        <v>99</v>
      </c>
      <c r="C44" s="116"/>
      <c r="D44" s="117"/>
      <c r="E44" s="117"/>
      <c r="F44" s="23"/>
      <c r="G44" s="23"/>
      <c r="H44" s="118"/>
      <c r="I44" s="119">
        <v>7</v>
      </c>
      <c r="J44" s="117"/>
      <c r="K44" s="120">
        <f t="shared" ca="1" si="1"/>
        <v>158.13333333333333</v>
      </c>
      <c r="L44" s="111">
        <f>COUNTIFS($I$8:$I$55,I44)</f>
        <v>4</v>
      </c>
      <c r="M44" s="6"/>
      <c r="N44" s="6"/>
    </row>
    <row r="45" spans="1:14" customFormat="1" ht="15.75" customHeight="1">
      <c r="A45" s="50"/>
      <c r="B45" s="82" t="s">
        <v>114</v>
      </c>
      <c r="C45" s="83" t="s">
        <v>109</v>
      </c>
      <c r="D45" s="94">
        <f ca="1">IF(VLOOKUP($B45,IV!$B$7:$H$91,3,FALSE)=0,"",VLOOKUP($B45,IV!$B$7:$H$91,3,FALSE))</f>
        <v>89.6</v>
      </c>
      <c r="E45" s="94">
        <f ca="1">IF(VLOOKUP($B45,IV!$B$7:$H$91,4,FALSE)=0,"",VLOOKUP($B45,IV!$B$7:$H$91,4,FALSE))</f>
        <v>86.8</v>
      </c>
      <c r="F45" s="23"/>
      <c r="G45" s="23"/>
      <c r="H45" s="35">
        <f>SUM(D45:G45)</f>
        <v>176.39999999999998</v>
      </c>
      <c r="I45" s="112">
        <v>6</v>
      </c>
      <c r="J45" s="113">
        <f>H45</f>
        <v>176.39999999999998</v>
      </c>
      <c r="K45" s="35">
        <f t="shared" ca="1" si="1"/>
        <v>140.66666666666666</v>
      </c>
      <c r="L45" s="85">
        <f>COUNTIFS($I$8:$I$57,I45)</f>
        <v>4</v>
      </c>
      <c r="M45" s="6"/>
      <c r="N45" s="6"/>
    </row>
    <row r="46" spans="1:14" customFormat="1" ht="15.75" customHeight="1">
      <c r="A46" s="50"/>
      <c r="B46" s="82" t="s">
        <v>16</v>
      </c>
      <c r="C46" s="83" t="s">
        <v>60</v>
      </c>
      <c r="D46" s="94">
        <f ca="1">IF(VLOOKUP($B46,IV!$B$7:$H$91,3,FALSE)=0,"",VLOOKUP($B46,IV!$B$7:$H$91,3,FALSE))</f>
        <v>100.8</v>
      </c>
      <c r="E46" s="94">
        <f ca="1">IF(VLOOKUP($B46,IV!$B$7:$H$91,4,FALSE)=0,"",VLOOKUP($B46,IV!$B$7:$H$91,4,FALSE))</f>
        <v>92.2</v>
      </c>
      <c r="F46" s="23"/>
      <c r="G46" s="23"/>
      <c r="H46" s="35">
        <f>SUM(E46:G46)</f>
        <v>92.2</v>
      </c>
      <c r="I46" s="112">
        <v>6</v>
      </c>
      <c r="J46" s="113">
        <f>H46</f>
        <v>92.2</v>
      </c>
      <c r="K46" s="35">
        <f t="shared" ca="1" si="1"/>
        <v>140.66666666666666</v>
      </c>
      <c r="L46" s="85">
        <f>COUNTIFS($I$8:$I$57,I46)</f>
        <v>4</v>
      </c>
      <c r="M46" s="6"/>
      <c r="N46" s="6"/>
    </row>
    <row r="47" spans="1:14" customFormat="1" ht="15.75" customHeight="1">
      <c r="A47" s="50"/>
      <c r="B47" s="82" t="s">
        <v>124</v>
      </c>
      <c r="C47" s="83" t="s">
        <v>122</v>
      </c>
      <c r="D47" s="94">
        <f ca="1">IF(VLOOKUP($B47,IV!$B$7:$H$91,3,FALSE)=0,"",VLOOKUP($B47,IV!$B$7:$H$91,3,FALSE))</f>
        <v>84.2</v>
      </c>
      <c r="E47" s="94">
        <f ca="1">IF(VLOOKUP($B47,IV!$B$7:$H$91,4,FALSE)=0,"",VLOOKUP($B47,IV!$B$7:$H$91,4,FALSE))</f>
        <v>69.2</v>
      </c>
      <c r="F47" s="23"/>
      <c r="G47" s="23"/>
      <c r="H47" s="35">
        <f>SUM(D47:G47)</f>
        <v>153.4</v>
      </c>
      <c r="I47" s="112">
        <v>6</v>
      </c>
      <c r="J47" s="113">
        <f>H47</f>
        <v>153.4</v>
      </c>
      <c r="K47" s="35">
        <f t="shared" ca="1" si="1"/>
        <v>140.66666666666666</v>
      </c>
      <c r="L47" s="85">
        <f>COUNTIFS($I$8:$I$57,I47)</f>
        <v>4</v>
      </c>
      <c r="M47" s="6"/>
      <c r="N47" s="6"/>
    </row>
    <row r="48" spans="1:14" customFormat="1" ht="15.75" customHeight="1">
      <c r="A48" s="114"/>
      <c r="B48" s="115" t="s">
        <v>99</v>
      </c>
      <c r="C48" s="116"/>
      <c r="D48" s="117"/>
      <c r="E48" s="117"/>
      <c r="F48" s="23"/>
      <c r="G48" s="23"/>
      <c r="H48" s="118"/>
      <c r="I48" s="119">
        <v>6</v>
      </c>
      <c r="J48" s="117"/>
      <c r="K48" s="120">
        <f t="shared" ca="1" si="1"/>
        <v>140.66666666666666</v>
      </c>
      <c r="L48" s="111">
        <f>COUNTIFS($I$8:$I$55,I48)</f>
        <v>4</v>
      </c>
      <c r="M48" s="6"/>
      <c r="N48" s="6"/>
    </row>
    <row r="49" spans="1:16" customFormat="1" ht="15.75" customHeight="1">
      <c r="A49" s="50"/>
      <c r="B49" s="82" t="s">
        <v>112</v>
      </c>
      <c r="C49" s="83" t="s">
        <v>109</v>
      </c>
      <c r="D49" s="94">
        <f ca="1">IF(VLOOKUP($B49,IV!$B$7:$H$91,3,FALSE)=0,"",VLOOKUP($B49,IV!$B$7:$H$91,3,FALSE))</f>
        <v>90.4</v>
      </c>
      <c r="E49" s="94">
        <f ca="1">IF(VLOOKUP($B49,IV!$B$7:$H$91,4,FALSE)=0,"",VLOOKUP($B49,IV!$B$7:$H$91,4,FALSE))</f>
        <v>96.2</v>
      </c>
      <c r="F49" s="23"/>
      <c r="G49" s="23"/>
      <c r="H49" s="35">
        <f>SUM(D49:G49)</f>
        <v>186.60000000000002</v>
      </c>
      <c r="I49" s="112">
        <v>11</v>
      </c>
      <c r="J49" s="113">
        <f>H49</f>
        <v>186.60000000000002</v>
      </c>
      <c r="K49" s="35">
        <f t="shared" ca="1" si="1"/>
        <v>136.70000000000002</v>
      </c>
      <c r="L49" s="85">
        <f>COUNTIFS($I$8:$I$57,I49)</f>
        <v>3</v>
      </c>
      <c r="M49" s="6"/>
      <c r="N49" s="6"/>
    </row>
    <row r="50" spans="1:16" customFormat="1" ht="15.75" customHeight="1">
      <c r="A50" s="50"/>
      <c r="B50" s="82" t="s">
        <v>27</v>
      </c>
      <c r="C50" s="83" t="s">
        <v>60</v>
      </c>
      <c r="D50" s="94">
        <f ca="1">IF(VLOOKUP($B50,IV!$B$7:$H$91,3,FALSE)=0,"",VLOOKUP($B50,IV!$B$7:$H$91,3,FALSE))</f>
        <v>87.3</v>
      </c>
      <c r="E50" s="94">
        <f ca="1">IF(VLOOKUP($B50,IV!$B$7:$H$91,4,FALSE)=0,"",VLOOKUP($B50,IV!$B$7:$H$91,4,FALSE))</f>
        <v>86.8</v>
      </c>
      <c r="F50" s="23"/>
      <c r="G50" s="23"/>
      <c r="H50" s="35">
        <f>SUM(E50:G50)</f>
        <v>86.8</v>
      </c>
      <c r="I50" s="112">
        <v>11</v>
      </c>
      <c r="J50" s="113">
        <f>H50</f>
        <v>86.8</v>
      </c>
      <c r="K50" s="35">
        <f t="shared" ca="1" si="1"/>
        <v>136.70000000000002</v>
      </c>
      <c r="L50" s="85">
        <f>COUNTIFS($I$8:$I$57,I50)</f>
        <v>3</v>
      </c>
      <c r="M50" s="6"/>
      <c r="N50" s="6"/>
    </row>
    <row r="51" spans="1:16" customFormat="1" ht="15.75" customHeight="1">
      <c r="A51" s="114"/>
      <c r="B51" s="115" t="s">
        <v>99</v>
      </c>
      <c r="C51" s="116"/>
      <c r="D51" s="117"/>
      <c r="E51" s="117"/>
      <c r="F51" s="23"/>
      <c r="G51" s="23"/>
      <c r="H51" s="118"/>
      <c r="I51" s="119">
        <v>11</v>
      </c>
      <c r="J51" s="117"/>
      <c r="K51" s="120">
        <f t="shared" ca="1" si="1"/>
        <v>136.70000000000002</v>
      </c>
      <c r="L51" s="111">
        <f>COUNTIFS($I$8:$I$55,I51)</f>
        <v>3</v>
      </c>
      <c r="M51" s="6"/>
      <c r="N51" s="6"/>
    </row>
    <row r="52" spans="1:16" customFormat="1" ht="15.75" customHeight="1">
      <c r="A52" s="50"/>
      <c r="B52" s="82"/>
      <c r="C52" s="83" t="s">
        <v>5</v>
      </c>
      <c r="D52" s="94" t="e">
        <f ca="1">IF(VLOOKUP($B52,IV!$B$7:$H$91,3,FALSE)=0,"",VLOOKUP($B52,IV!$B$7:$H$91,3,FALSE))</f>
        <v>#N/A</v>
      </c>
      <c r="E52" s="94" t="e">
        <f ca="1">IF(VLOOKUP($B52,IV!$B$7:$H$91,4,FALSE)=0,"",VLOOKUP($B52,IV!$B$7:$H$91,4,FALSE))</f>
        <v>#N/A</v>
      </c>
      <c r="F52" s="23"/>
      <c r="G52" s="23"/>
      <c r="H52" s="35" t="e">
        <f>SUM(D52:G52)</f>
        <v>#N/A</v>
      </c>
      <c r="I52" s="112"/>
      <c r="J52" s="113" t="e">
        <f>H52</f>
        <v>#N/A</v>
      </c>
      <c r="K52" s="35">
        <f t="shared" ca="1" si="1"/>
        <v>0</v>
      </c>
      <c r="L52" s="85">
        <f>COUNTIFS($I$8:$I$57,I52)</f>
        <v>0</v>
      </c>
      <c r="M52" s="6"/>
      <c r="N52" s="6"/>
    </row>
    <row r="53" spans="1:16" customFormat="1" ht="15.75" customHeight="1">
      <c r="A53" s="50"/>
      <c r="B53" s="82"/>
      <c r="C53" s="83"/>
      <c r="D53" s="94" t="e">
        <f ca="1">IF(VLOOKUP($B53,IV!$B$7:$H$91,3,FALSE)=0,"",VLOOKUP($B53,IV!$B$7:$H$91,3,FALSE))</f>
        <v>#N/A</v>
      </c>
      <c r="E53" s="94" t="e">
        <f ca="1">IF(VLOOKUP($B53,IV!$B$7:$H$91,4,FALSE)=0,"",VLOOKUP($B53,IV!$B$7:$H$91,4,FALSE))</f>
        <v>#N/A</v>
      </c>
      <c r="F53" s="23"/>
      <c r="G53" s="23"/>
      <c r="H53" s="35" t="e">
        <f>SUM(D53:G53)</f>
        <v>#N/A</v>
      </c>
      <c r="I53" s="112"/>
      <c r="J53" s="113" t="e">
        <f>H53</f>
        <v>#N/A</v>
      </c>
      <c r="K53" s="35">
        <f t="shared" ca="1" si="1"/>
        <v>0</v>
      </c>
      <c r="L53" s="85">
        <f>COUNTIFS($I$8:$I$57,I53)</f>
        <v>0</v>
      </c>
      <c r="M53" s="6"/>
      <c r="N53" s="6"/>
    </row>
    <row r="54" spans="1:16" customFormat="1" ht="15.75" customHeight="1">
      <c r="A54" s="50"/>
      <c r="B54" s="82"/>
      <c r="C54" s="83"/>
      <c r="D54" s="94" t="e">
        <f ca="1">IF(VLOOKUP($B54,IV!$B$7:$H$91,3,FALSE)=0,"",VLOOKUP($B54,IV!$B$7:$H$91,3,FALSE))</f>
        <v>#N/A</v>
      </c>
      <c r="E54" s="94" t="e">
        <f ca="1">IF(VLOOKUP($B54,IV!$B$7:$H$91,4,FALSE)=0,"",VLOOKUP($B54,IV!$B$7:$H$91,4,FALSE))</f>
        <v>#N/A</v>
      </c>
      <c r="F54" s="23"/>
      <c r="G54" s="23"/>
      <c r="H54" s="35" t="e">
        <f>SUM(D54:G54)</f>
        <v>#N/A</v>
      </c>
      <c r="I54" s="112"/>
      <c r="J54" s="113" t="e">
        <f>H54</f>
        <v>#N/A</v>
      </c>
      <c r="K54" s="35">
        <f t="shared" ca="1" si="1"/>
        <v>0</v>
      </c>
      <c r="L54" s="85">
        <f>COUNTIFS($I$8:$I$57,I54)</f>
        <v>0</v>
      </c>
      <c r="M54" s="6"/>
      <c r="N54" s="6"/>
    </row>
    <row r="55" spans="1:16" customFormat="1" ht="15.75" customHeight="1">
      <c r="A55" s="114"/>
      <c r="B55" s="115" t="s">
        <v>99</v>
      </c>
      <c r="C55" s="116"/>
      <c r="D55" s="117"/>
      <c r="E55" s="117"/>
      <c r="F55" s="23"/>
      <c r="G55" s="23"/>
      <c r="H55" s="118"/>
      <c r="I55" s="119">
        <v>13</v>
      </c>
      <c r="J55" s="117"/>
      <c r="K55" s="120" t="e">
        <f t="shared" ca="1" si="1"/>
        <v>#DIV/0!</v>
      </c>
      <c r="L55" s="121">
        <f>COUNTIFS($I$8:$I$55,I55)</f>
        <v>1</v>
      </c>
      <c r="M55" s="6"/>
      <c r="N55" s="6"/>
    </row>
    <row r="56" spans="1:16" customFormat="1" ht="15.75" customHeight="1">
      <c r="A56" s="114"/>
      <c r="B56" s="115" t="s">
        <v>99</v>
      </c>
      <c r="C56" s="116"/>
      <c r="D56" s="117"/>
      <c r="E56" s="117"/>
      <c r="F56" s="23"/>
      <c r="G56" s="23"/>
      <c r="H56" s="118"/>
      <c r="I56" s="119">
        <v>14</v>
      </c>
      <c r="J56" s="117"/>
      <c r="K56" s="120">
        <f t="shared" ca="1" si="1"/>
        <v>0</v>
      </c>
      <c r="L56" s="121">
        <f>COUNTIFS($I$8:$I$55,I56)</f>
        <v>0</v>
      </c>
      <c r="M56" s="6"/>
      <c r="N56" s="6"/>
    </row>
    <row r="57" spans="1:16" customFormat="1" ht="15.75" customHeight="1">
      <c r="A57" s="50"/>
      <c r="B57" s="82"/>
      <c r="C57" s="83"/>
      <c r="D57" s="94"/>
      <c r="E57" s="94"/>
      <c r="F57" s="23"/>
      <c r="G57" s="23"/>
      <c r="H57" s="35"/>
      <c r="I57" s="112"/>
      <c r="J57" s="113"/>
      <c r="K57" s="35"/>
      <c r="M57" s="6"/>
      <c r="N57" s="6"/>
    </row>
    <row r="58" spans="1:16" customFormat="1" ht="15.75" customHeight="1">
      <c r="A58" s="68"/>
      <c r="B58" s="69"/>
      <c r="C58" s="69"/>
      <c r="D58" s="64"/>
      <c r="E58" s="64"/>
      <c r="F58" s="65"/>
      <c r="G58" s="65"/>
      <c r="H58" s="67"/>
      <c r="J58" s="34"/>
      <c r="M58" s="6"/>
      <c r="N58" s="6"/>
    </row>
    <row r="59" spans="1:16" customFormat="1" ht="7.5" customHeight="1">
      <c r="A59" s="19"/>
      <c r="B59" s="20"/>
      <c r="C59" s="20"/>
      <c r="D59" s="21"/>
      <c r="E59" s="21"/>
      <c r="F59" s="21"/>
      <c r="G59" s="21"/>
      <c r="H59" s="21"/>
      <c r="J59" s="34"/>
      <c r="M59" s="6"/>
      <c r="N59" s="6"/>
    </row>
    <row r="60" spans="1:16" customFormat="1">
      <c r="A60" s="220" t="s">
        <v>29</v>
      </c>
      <c r="B60" s="220"/>
      <c r="C60" s="220"/>
      <c r="D60" s="220"/>
      <c r="E60" s="220"/>
      <c r="F60" s="220"/>
      <c r="G60" s="220"/>
      <c r="H60" s="220"/>
      <c r="J60" s="34"/>
      <c r="M60" s="6"/>
      <c r="N60" s="6"/>
    </row>
    <row r="61" spans="1:16" customFormat="1" ht="15.75">
      <c r="A61" s="17"/>
      <c r="B61" s="17"/>
      <c r="C61" s="17"/>
      <c r="D61" s="15"/>
      <c r="E61" s="15"/>
      <c r="F61" s="15"/>
      <c r="G61" s="15"/>
      <c r="H61" s="15"/>
      <c r="J61" s="34"/>
      <c r="M61" s="6"/>
      <c r="N61" s="6"/>
    </row>
    <row r="62" spans="1:16" customFormat="1" ht="15.75">
      <c r="A62" s="194" t="s">
        <v>10</v>
      </c>
      <c r="B62" s="194"/>
      <c r="C62" s="109"/>
      <c r="H62" s="16" t="s">
        <v>101</v>
      </c>
      <c r="J62" s="34"/>
      <c r="L62" s="18"/>
      <c r="M62" s="18"/>
      <c r="N62" s="18"/>
      <c r="O62" s="18"/>
      <c r="P62" s="18"/>
    </row>
    <row r="63" spans="1:16" customFormat="1" ht="8.25" customHeight="1">
      <c r="A63" s="18"/>
      <c r="B63" s="18"/>
      <c r="C63" s="18"/>
      <c r="D63" s="17"/>
      <c r="E63" s="17"/>
      <c r="F63" s="17"/>
      <c r="G63" s="17"/>
      <c r="H63" s="17"/>
      <c r="J63" s="34"/>
      <c r="M63" s="6"/>
      <c r="N63" s="6"/>
    </row>
    <row r="64" spans="1:16" customFormat="1" ht="15.75">
      <c r="A64" s="194" t="s">
        <v>94</v>
      </c>
      <c r="B64" s="194"/>
      <c r="C64" s="109"/>
      <c r="D64" s="17"/>
      <c r="E64" s="17"/>
      <c r="G64" s="16"/>
      <c r="H64" s="16" t="s">
        <v>35</v>
      </c>
      <c r="J64" s="34"/>
      <c r="M64" s="6"/>
      <c r="N64" s="6"/>
    </row>
    <row r="65" spans="10:14" customFormat="1" ht="6" customHeight="1">
      <c r="J65" s="34"/>
      <c r="M65" s="6"/>
      <c r="N65" s="6"/>
    </row>
  </sheetData>
  <mergeCells count="7">
    <mergeCell ref="A64:B64"/>
    <mergeCell ref="A5:C6"/>
    <mergeCell ref="B1:H1"/>
    <mergeCell ref="B2:H2"/>
    <mergeCell ref="B3:H3"/>
    <mergeCell ref="A60:H60"/>
    <mergeCell ref="A62:B62"/>
  </mergeCells>
  <phoneticPr fontId="0" type="noConversion"/>
  <pageMargins left="0.51181102362204722" right="0.51181102362204722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00"/>
  <sheetViews>
    <sheetView tabSelected="1" zoomScaleNormal="100" workbookViewId="0"/>
  </sheetViews>
  <sheetFormatPr defaultColWidth="11.42578125" defaultRowHeight="15"/>
  <cols>
    <col min="1" max="1" width="7.140625" customWidth="1"/>
    <col min="2" max="2" width="31.5703125" customWidth="1"/>
    <col min="3" max="3" width="21.42578125" customWidth="1"/>
    <col min="4" max="8" width="6.7109375" customWidth="1"/>
    <col min="9" max="9" width="6.7109375" style="111" customWidth="1"/>
    <col min="10" max="10" width="11.7109375" style="111" customWidth="1"/>
    <col min="11" max="11" width="9.7109375" style="111" customWidth="1"/>
    <col min="12" max="12" width="11.28515625" style="111" hidden="1" customWidth="1"/>
    <col min="13" max="16" width="11.42578125" style="111" hidden="1" customWidth="1"/>
    <col min="17" max="37" width="11.42578125" style="111"/>
  </cols>
  <sheetData>
    <row r="1" spans="1:37" ht="19.5" customHeight="1">
      <c r="B1" s="205" t="s">
        <v>129</v>
      </c>
      <c r="C1" s="205"/>
    </row>
    <row r="2" spans="1:37" ht="21" customHeight="1">
      <c r="B2" s="206">
        <v>2020</v>
      </c>
      <c r="C2" s="206"/>
    </row>
    <row r="3" spans="1:37" ht="18">
      <c r="B3" s="207" t="s">
        <v>128</v>
      </c>
      <c r="C3" s="207"/>
    </row>
    <row r="4" spans="1:37" ht="11.25" customHeight="1">
      <c r="B4" s="1"/>
      <c r="C4" s="1"/>
    </row>
    <row r="5" spans="1:37" s="45" customFormat="1" ht="20.100000000000001" customHeight="1">
      <c r="A5" s="227" t="s">
        <v>161</v>
      </c>
      <c r="B5" s="228"/>
      <c r="C5" s="229"/>
      <c r="D5"/>
      <c r="E5"/>
      <c r="F5"/>
      <c r="G5"/>
      <c r="H5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</row>
    <row r="6" spans="1:37" ht="20.100000000000001" customHeight="1">
      <c r="A6" s="230"/>
      <c r="B6" s="231"/>
      <c r="C6" s="232"/>
    </row>
    <row r="7" spans="1:37" ht="20.100000000000001" customHeight="1">
      <c r="A7" s="46" t="s">
        <v>0</v>
      </c>
      <c r="B7" s="47" t="s">
        <v>1</v>
      </c>
      <c r="C7" s="48" t="s">
        <v>2</v>
      </c>
      <c r="D7" s="48">
        <v>1</v>
      </c>
      <c r="E7" s="48">
        <v>2</v>
      </c>
      <c r="F7" s="48">
        <v>3</v>
      </c>
      <c r="G7" s="48">
        <v>4</v>
      </c>
      <c r="H7" s="49">
        <v>5</v>
      </c>
      <c r="I7" s="148">
        <v>6</v>
      </c>
      <c r="J7" s="149"/>
    </row>
    <row r="8" spans="1:37" ht="20.100000000000001" customHeight="1">
      <c r="A8" s="50">
        <v>1</v>
      </c>
      <c r="B8" s="82" t="s">
        <v>157</v>
      </c>
      <c r="C8" s="83" t="s">
        <v>145</v>
      </c>
      <c r="D8" s="153">
        <v>101.8</v>
      </c>
      <c r="E8" s="154">
        <v>102.7</v>
      </c>
      <c r="F8" s="153">
        <v>102.6</v>
      </c>
      <c r="G8" s="174">
        <v>103.6</v>
      </c>
      <c r="H8" s="157">
        <v>101.4</v>
      </c>
      <c r="I8" s="183">
        <v>101.1</v>
      </c>
      <c r="J8" s="158">
        <f t="shared" ref="J8:J18" si="0">SUM(D8:I8)</f>
        <v>613.20000000000005</v>
      </c>
      <c r="L8" s="178">
        <f t="shared" ref="L8:L17" si="1">SUM(D8:G8)</f>
        <v>410.70000000000005</v>
      </c>
      <c r="N8" s="111">
        <v>1</v>
      </c>
      <c r="O8" s="111">
        <v>410.7</v>
      </c>
      <c r="P8" s="111">
        <v>1</v>
      </c>
    </row>
    <row r="9" spans="1:37" ht="20.100000000000001" customHeight="1">
      <c r="A9" s="50">
        <v>2</v>
      </c>
      <c r="B9" s="82" t="s">
        <v>156</v>
      </c>
      <c r="C9" s="83" t="s">
        <v>145</v>
      </c>
      <c r="D9" s="153">
        <v>101.2</v>
      </c>
      <c r="E9" s="154">
        <v>100.8</v>
      </c>
      <c r="F9" s="153">
        <v>97.8</v>
      </c>
      <c r="G9" s="174">
        <v>99.8</v>
      </c>
      <c r="H9" s="153">
        <v>102.2</v>
      </c>
      <c r="I9" s="184">
        <v>103.7</v>
      </c>
      <c r="J9" s="158">
        <f t="shared" si="0"/>
        <v>605.5</v>
      </c>
      <c r="L9" s="178">
        <f t="shared" si="1"/>
        <v>399.6</v>
      </c>
    </row>
    <row r="10" spans="1:37" ht="20.100000000000001" customHeight="1">
      <c r="A10" s="50">
        <v>3</v>
      </c>
      <c r="B10" s="82" t="s">
        <v>150</v>
      </c>
      <c r="C10" s="83" t="s">
        <v>142</v>
      </c>
      <c r="D10" s="153">
        <v>98.8</v>
      </c>
      <c r="E10" s="154">
        <v>98</v>
      </c>
      <c r="F10" s="153">
        <v>99.4</v>
      </c>
      <c r="G10" s="154">
        <v>101.6</v>
      </c>
      <c r="H10" s="153">
        <v>102.5</v>
      </c>
      <c r="I10" s="154">
        <v>100.3</v>
      </c>
      <c r="J10" s="158">
        <f t="shared" si="0"/>
        <v>600.6</v>
      </c>
      <c r="L10" s="178">
        <f t="shared" si="1"/>
        <v>397.80000000000007</v>
      </c>
    </row>
    <row r="11" spans="1:37" ht="20.100000000000001" customHeight="1">
      <c r="A11" s="50">
        <v>4</v>
      </c>
      <c r="B11" s="82" t="s">
        <v>151</v>
      </c>
      <c r="C11" s="83" t="s">
        <v>142</v>
      </c>
      <c r="D11" s="153">
        <v>102</v>
      </c>
      <c r="E11" s="154">
        <v>100.6</v>
      </c>
      <c r="F11" s="153">
        <v>98.5</v>
      </c>
      <c r="G11" s="174">
        <v>100.3</v>
      </c>
      <c r="H11" s="153">
        <v>97.5</v>
      </c>
      <c r="I11" s="184">
        <v>98.1</v>
      </c>
      <c r="J11" s="158">
        <f t="shared" si="0"/>
        <v>597</v>
      </c>
      <c r="L11" s="178">
        <f t="shared" si="1"/>
        <v>401.40000000000003</v>
      </c>
      <c r="N11" s="111">
        <v>8</v>
      </c>
      <c r="O11" s="111">
        <v>401.4</v>
      </c>
      <c r="P11" s="111">
        <v>6</v>
      </c>
    </row>
    <row r="12" spans="1:37" ht="20.100000000000001" customHeight="1">
      <c r="A12" s="123">
        <v>5</v>
      </c>
      <c r="B12" s="124" t="s">
        <v>147</v>
      </c>
      <c r="C12" s="125" t="s">
        <v>134</v>
      </c>
      <c r="D12" s="159">
        <v>96.8</v>
      </c>
      <c r="E12" s="160">
        <v>99.9</v>
      </c>
      <c r="F12" s="159">
        <v>100.7</v>
      </c>
      <c r="G12" s="160">
        <v>98.3</v>
      </c>
      <c r="H12" s="159">
        <v>97.7</v>
      </c>
      <c r="I12" s="160">
        <v>98.5</v>
      </c>
      <c r="J12" s="185">
        <f t="shared" si="0"/>
        <v>591.9</v>
      </c>
      <c r="L12" s="178">
        <f t="shared" si="1"/>
        <v>395.7</v>
      </c>
    </row>
    <row r="13" spans="1:37" ht="20.100000000000001" customHeight="1">
      <c r="A13" s="50">
        <v>6</v>
      </c>
      <c r="B13" s="144" t="s">
        <v>152</v>
      </c>
      <c r="C13" s="145" t="s">
        <v>145</v>
      </c>
      <c r="D13" s="161">
        <v>100.3</v>
      </c>
      <c r="E13" s="162">
        <v>97.9</v>
      </c>
      <c r="F13" s="161">
        <v>100.8</v>
      </c>
      <c r="G13" s="182">
        <v>98.6</v>
      </c>
      <c r="H13" s="161">
        <v>96.7</v>
      </c>
      <c r="I13" s="183">
        <v>96.1</v>
      </c>
      <c r="J13" s="185">
        <f t="shared" si="0"/>
        <v>590.4</v>
      </c>
      <c r="L13" s="178">
        <f t="shared" si="1"/>
        <v>397.6</v>
      </c>
    </row>
    <row r="14" spans="1:37" ht="20.100000000000001" customHeight="1">
      <c r="A14" s="50">
        <v>7</v>
      </c>
      <c r="B14" s="144" t="s">
        <v>149</v>
      </c>
      <c r="C14" s="145" t="s">
        <v>134</v>
      </c>
      <c r="D14" s="161">
        <v>95.9</v>
      </c>
      <c r="E14" s="162">
        <v>95.1</v>
      </c>
      <c r="F14" s="161">
        <v>98.7</v>
      </c>
      <c r="G14" s="162">
        <v>99.5</v>
      </c>
      <c r="H14" s="161">
        <v>99.8</v>
      </c>
      <c r="I14" s="162">
        <v>98.8</v>
      </c>
      <c r="J14" s="185">
        <f t="shared" si="0"/>
        <v>587.79999999999995</v>
      </c>
      <c r="L14" s="178">
        <f t="shared" si="1"/>
        <v>389.2</v>
      </c>
    </row>
    <row r="15" spans="1:37" ht="20.100000000000001" customHeight="1">
      <c r="A15" s="123">
        <v>8</v>
      </c>
      <c r="B15" s="186" t="s">
        <v>133</v>
      </c>
      <c r="C15" s="187" t="s">
        <v>134</v>
      </c>
      <c r="D15" s="188">
        <v>94.8</v>
      </c>
      <c r="E15" s="189">
        <v>100.2</v>
      </c>
      <c r="F15" s="188">
        <v>100.3</v>
      </c>
      <c r="G15" s="189">
        <v>96.7</v>
      </c>
      <c r="H15" s="188">
        <v>96.5</v>
      </c>
      <c r="I15" s="189">
        <v>94.6</v>
      </c>
      <c r="J15" s="185">
        <f t="shared" si="0"/>
        <v>583.1</v>
      </c>
      <c r="L15" s="178">
        <f t="shared" si="1"/>
        <v>392</v>
      </c>
    </row>
    <row r="16" spans="1:37" ht="20.100000000000001" customHeight="1">
      <c r="A16" s="143">
        <v>9</v>
      </c>
      <c r="B16" s="144" t="s">
        <v>146</v>
      </c>
      <c r="C16" s="145" t="s">
        <v>142</v>
      </c>
      <c r="D16" s="161">
        <v>93.3</v>
      </c>
      <c r="E16" s="162">
        <v>94.9</v>
      </c>
      <c r="F16" s="161">
        <v>96.5</v>
      </c>
      <c r="G16" s="162">
        <v>97.5</v>
      </c>
      <c r="H16" s="161">
        <v>95.1</v>
      </c>
      <c r="I16" s="162">
        <v>98.4</v>
      </c>
      <c r="J16" s="158">
        <f t="shared" si="0"/>
        <v>575.69999999999993</v>
      </c>
      <c r="L16" s="178">
        <f t="shared" si="1"/>
        <v>382.2</v>
      </c>
    </row>
    <row r="17" spans="1:37" ht="20.100000000000001" customHeight="1">
      <c r="A17" s="123">
        <v>10</v>
      </c>
      <c r="B17" s="144" t="s">
        <v>153</v>
      </c>
      <c r="C17" s="145" t="s">
        <v>134</v>
      </c>
      <c r="D17" s="161">
        <v>92.8</v>
      </c>
      <c r="E17" s="162">
        <v>95.1</v>
      </c>
      <c r="F17" s="161">
        <v>95</v>
      </c>
      <c r="G17" s="182">
        <v>91.5</v>
      </c>
      <c r="H17" s="161">
        <v>97</v>
      </c>
      <c r="I17" s="183">
        <v>94.5</v>
      </c>
      <c r="J17" s="158">
        <f t="shared" si="0"/>
        <v>565.9</v>
      </c>
      <c r="L17" s="178">
        <f t="shared" si="1"/>
        <v>374.4</v>
      </c>
    </row>
    <row r="18" spans="1:37" ht="20.100000000000001" customHeight="1">
      <c r="A18" s="143">
        <v>11</v>
      </c>
      <c r="B18" s="82" t="s">
        <v>131</v>
      </c>
      <c r="C18" s="83" t="s">
        <v>134</v>
      </c>
      <c r="D18" s="153">
        <v>90.2</v>
      </c>
      <c r="E18" s="154">
        <v>90.8</v>
      </c>
      <c r="F18" s="153">
        <v>92.1</v>
      </c>
      <c r="G18" s="174">
        <v>92.2</v>
      </c>
      <c r="H18" s="153">
        <v>85.8</v>
      </c>
      <c r="I18" s="184">
        <v>95.8</v>
      </c>
      <c r="J18" s="158">
        <f t="shared" si="0"/>
        <v>546.9</v>
      </c>
      <c r="L18" s="178"/>
    </row>
    <row r="19" spans="1:37" ht="20.100000000000001" customHeight="1">
      <c r="L19" s="178"/>
    </row>
    <row r="20" spans="1:37" s="45" customFormat="1" ht="20.100000000000001" customHeight="1">
      <c r="A20" s="221" t="s">
        <v>130</v>
      </c>
      <c r="B20" s="222"/>
      <c r="C20" s="223"/>
      <c r="I20" s="146"/>
      <c r="J20" s="146"/>
      <c r="K20" s="146"/>
      <c r="L20" s="178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</row>
    <row r="21" spans="1:37" s="45" customFormat="1" ht="20.100000000000001" customHeight="1">
      <c r="A21" s="224"/>
      <c r="B21" s="225"/>
      <c r="C21" s="226"/>
      <c r="I21" s="146"/>
      <c r="J21" s="146"/>
      <c r="K21" s="146"/>
      <c r="L21" s="178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</row>
    <row r="22" spans="1:37" s="5" customFormat="1" ht="20.100000000000001" customHeight="1">
      <c r="A22" s="46" t="s">
        <v>0</v>
      </c>
      <c r="B22" s="47" t="s">
        <v>1</v>
      </c>
      <c r="C22" s="48" t="s">
        <v>2</v>
      </c>
      <c r="D22" s="48">
        <v>1</v>
      </c>
      <c r="E22" s="48">
        <v>2</v>
      </c>
      <c r="F22" s="48">
        <v>3</v>
      </c>
      <c r="G22" s="48">
        <v>4</v>
      </c>
      <c r="H22" s="49">
        <v>5</v>
      </c>
      <c r="I22" s="148">
        <v>6</v>
      </c>
      <c r="J22" s="149"/>
      <c r="K22" s="147"/>
      <c r="L22" s="178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</row>
    <row r="23" spans="1:37" ht="20.100000000000001" customHeight="1">
      <c r="A23" s="50">
        <v>1</v>
      </c>
      <c r="B23" s="82" t="s">
        <v>159</v>
      </c>
      <c r="C23" s="83" t="s">
        <v>134</v>
      </c>
      <c r="D23" s="153">
        <v>98.6</v>
      </c>
      <c r="E23" s="154">
        <v>101</v>
      </c>
      <c r="F23" s="153">
        <v>99.9</v>
      </c>
      <c r="G23" s="174">
        <v>102.2</v>
      </c>
      <c r="H23" s="157">
        <v>100.9</v>
      </c>
      <c r="I23" s="175">
        <v>103</v>
      </c>
      <c r="J23" s="158">
        <f>SUM(D23:I23)</f>
        <v>605.6</v>
      </c>
      <c r="L23" s="178">
        <f>SUM(D23:G23)</f>
        <v>401.7</v>
      </c>
      <c r="N23" s="111">
        <v>2</v>
      </c>
      <c r="O23" s="111">
        <v>401.7</v>
      </c>
      <c r="P23" s="111">
        <v>5</v>
      </c>
    </row>
    <row r="24" spans="1:37" ht="20.100000000000001" customHeight="1">
      <c r="A24" s="50">
        <v>2</v>
      </c>
      <c r="B24" s="82" t="s">
        <v>158</v>
      </c>
      <c r="C24" s="83" t="s">
        <v>145</v>
      </c>
      <c r="D24" s="153">
        <v>101</v>
      </c>
      <c r="E24" s="154">
        <v>99.1</v>
      </c>
      <c r="F24" s="153">
        <v>100.3</v>
      </c>
      <c r="G24" s="174">
        <v>100</v>
      </c>
      <c r="H24" s="157">
        <v>102.7</v>
      </c>
      <c r="I24" s="175">
        <v>101.4</v>
      </c>
      <c r="J24" s="158">
        <f>SUM(D24:I24)</f>
        <v>604.5</v>
      </c>
      <c r="L24" s="178">
        <f>SUM(D24:G24)</f>
        <v>400.4</v>
      </c>
      <c r="N24" s="111">
        <v>3</v>
      </c>
      <c r="O24" s="111">
        <v>400.4</v>
      </c>
      <c r="P24" s="111">
        <v>8</v>
      </c>
    </row>
    <row r="25" spans="1:37" ht="20.100000000000001" customHeight="1">
      <c r="A25" s="50">
        <v>3</v>
      </c>
      <c r="B25" s="82" t="s">
        <v>160</v>
      </c>
      <c r="C25" s="83" t="s">
        <v>145</v>
      </c>
      <c r="D25" s="153">
        <v>100.2</v>
      </c>
      <c r="E25" s="154">
        <v>99.3</v>
      </c>
      <c r="F25" s="153">
        <v>101.4</v>
      </c>
      <c r="G25" s="174">
        <v>102.1</v>
      </c>
      <c r="H25" s="157">
        <v>100.2</v>
      </c>
      <c r="I25" s="175">
        <v>101.2</v>
      </c>
      <c r="J25" s="158">
        <f>SUM(D25:I25)</f>
        <v>604.4</v>
      </c>
      <c r="L25" s="178">
        <f>SUM(D25:G25)</f>
        <v>403</v>
      </c>
      <c r="N25" s="111">
        <v>4</v>
      </c>
      <c r="O25" s="111">
        <v>403</v>
      </c>
      <c r="P25" s="111">
        <v>4</v>
      </c>
    </row>
    <row r="26" spans="1:37" ht="20.100000000000001" customHeight="1">
      <c r="A26" s="50">
        <v>4</v>
      </c>
      <c r="B26" s="82" t="s">
        <v>148</v>
      </c>
      <c r="C26" s="83" t="s">
        <v>142</v>
      </c>
      <c r="D26" s="153">
        <v>90.1</v>
      </c>
      <c r="E26" s="154">
        <v>87.8</v>
      </c>
      <c r="F26" s="153">
        <v>97.2</v>
      </c>
      <c r="G26" s="174">
        <v>96.4</v>
      </c>
      <c r="H26" s="157">
        <v>87.5</v>
      </c>
      <c r="I26" s="175">
        <v>97.5</v>
      </c>
      <c r="J26" s="158">
        <f>SUM(D26:I26)</f>
        <v>556.5</v>
      </c>
      <c r="L26" s="178">
        <f>SUM(D26:G26)</f>
        <v>371.5</v>
      </c>
    </row>
    <row r="27" spans="1:37" ht="20.100000000000001" customHeight="1">
      <c r="A27" s="50">
        <v>5</v>
      </c>
      <c r="B27" s="82" t="s">
        <v>137</v>
      </c>
      <c r="C27" s="83" t="s">
        <v>134</v>
      </c>
      <c r="D27" s="153">
        <v>88.1</v>
      </c>
      <c r="E27" s="154">
        <v>92.6</v>
      </c>
      <c r="F27" s="153">
        <v>85.9</v>
      </c>
      <c r="G27" s="174">
        <v>83.4</v>
      </c>
      <c r="H27" s="157">
        <v>92.3</v>
      </c>
      <c r="I27" s="175">
        <v>91.2</v>
      </c>
      <c r="J27" s="158">
        <f>SUM(D27:I27)</f>
        <v>533.5</v>
      </c>
      <c r="L27" s="178">
        <f>SUM(D27:G27)</f>
        <v>350</v>
      </c>
    </row>
    <row r="28" spans="1:37" ht="20.100000000000001" customHeight="1">
      <c r="L28" s="178"/>
    </row>
    <row r="29" spans="1:37" ht="20.100000000000001" customHeight="1">
      <c r="A29" s="221" t="s">
        <v>163</v>
      </c>
      <c r="B29" s="233"/>
      <c r="C29" s="234"/>
      <c r="D29" s="11"/>
      <c r="E29" s="11"/>
      <c r="F29" s="11"/>
      <c r="G29" s="11"/>
      <c r="H29" s="11"/>
      <c r="L29" s="178"/>
    </row>
    <row r="30" spans="1:37" ht="20.100000000000001" customHeight="1">
      <c r="A30" s="235"/>
      <c r="B30" s="236"/>
      <c r="C30" s="237"/>
      <c r="D30" s="11"/>
      <c r="E30" s="11"/>
      <c r="F30" s="11"/>
      <c r="G30" s="11"/>
      <c r="H30" s="11"/>
      <c r="L30" s="178"/>
    </row>
    <row r="31" spans="1:37" s="5" customFormat="1" ht="20.100000000000001" customHeight="1">
      <c r="A31" s="46" t="s">
        <v>0</v>
      </c>
      <c r="B31" s="47" t="s">
        <v>1</v>
      </c>
      <c r="C31" s="48" t="s">
        <v>2</v>
      </c>
      <c r="D31" s="48">
        <v>1</v>
      </c>
      <c r="E31" s="48">
        <v>2</v>
      </c>
      <c r="F31" s="48">
        <v>3</v>
      </c>
      <c r="G31" s="49">
        <v>4</v>
      </c>
      <c r="H31" s="142">
        <v>5</v>
      </c>
      <c r="I31" s="142">
        <v>6</v>
      </c>
      <c r="J31" s="165"/>
      <c r="K31" s="147"/>
      <c r="L31" s="178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</row>
    <row r="32" spans="1:37" ht="20.100000000000001" customHeight="1">
      <c r="A32" s="50">
        <v>1</v>
      </c>
      <c r="B32" s="82" t="s">
        <v>144</v>
      </c>
      <c r="C32" s="83" t="s">
        <v>145</v>
      </c>
      <c r="D32" s="153">
        <v>99.7</v>
      </c>
      <c r="E32" s="154">
        <v>100.4</v>
      </c>
      <c r="F32" s="153">
        <v>102</v>
      </c>
      <c r="G32" s="176">
        <v>98.9</v>
      </c>
      <c r="H32" s="163"/>
      <c r="I32" s="167"/>
      <c r="J32" s="166">
        <f>SUM(D32:I32)</f>
        <v>401</v>
      </c>
      <c r="L32" s="178">
        <f t="shared" ref="L32:L38" si="2">SUM(D32:G32)</f>
        <v>401</v>
      </c>
      <c r="N32" s="111">
        <v>5</v>
      </c>
      <c r="O32" s="111">
        <v>401</v>
      </c>
      <c r="P32" s="111">
        <v>7</v>
      </c>
    </row>
    <row r="33" spans="1:37" ht="20.100000000000001" customHeight="1">
      <c r="A33" s="50">
        <v>2</v>
      </c>
      <c r="B33" s="82" t="s">
        <v>141</v>
      </c>
      <c r="C33" s="83" t="s">
        <v>142</v>
      </c>
      <c r="D33" s="153">
        <v>96.5</v>
      </c>
      <c r="E33" s="154">
        <v>96.2</v>
      </c>
      <c r="F33" s="153">
        <v>92.2</v>
      </c>
      <c r="G33" s="168">
        <v>93.8</v>
      </c>
      <c r="H33" s="177"/>
      <c r="I33" s="167"/>
      <c r="J33" s="166">
        <f>SUM(D33:I33)</f>
        <v>378.7</v>
      </c>
      <c r="L33" s="178">
        <f t="shared" si="2"/>
        <v>378.7</v>
      </c>
    </row>
    <row r="34" spans="1:37" ht="20.100000000000001" customHeight="1">
      <c r="A34" s="50">
        <v>3</v>
      </c>
      <c r="B34" s="82" t="s">
        <v>139</v>
      </c>
      <c r="C34" s="83" t="s">
        <v>136</v>
      </c>
      <c r="D34" s="153">
        <v>96.8</v>
      </c>
      <c r="E34" s="154">
        <v>94.8</v>
      </c>
      <c r="F34" s="153">
        <v>86</v>
      </c>
      <c r="G34" s="176">
        <v>94.2</v>
      </c>
      <c r="H34" s="163"/>
      <c r="I34" s="167"/>
      <c r="J34" s="166">
        <f>SUM(D34:I34)</f>
        <v>371.8</v>
      </c>
      <c r="L34" s="178">
        <f t="shared" si="2"/>
        <v>371.8</v>
      </c>
    </row>
    <row r="35" spans="1:37" s="5" customFormat="1" ht="20.100000000000001" customHeight="1">
      <c r="A35" s="123">
        <v>4</v>
      </c>
      <c r="B35" s="124" t="s">
        <v>140</v>
      </c>
      <c r="C35" s="125" t="s">
        <v>134</v>
      </c>
      <c r="D35" s="159">
        <v>88.8</v>
      </c>
      <c r="E35" s="160">
        <v>91.9</v>
      </c>
      <c r="F35" s="159">
        <v>90.6</v>
      </c>
      <c r="G35" s="170">
        <v>96.7</v>
      </c>
      <c r="H35" s="179"/>
      <c r="I35" s="172"/>
      <c r="J35" s="173">
        <f>SUM(D35:I35)</f>
        <v>367.99999999999994</v>
      </c>
      <c r="K35" s="147"/>
      <c r="L35" s="178">
        <f t="shared" si="2"/>
        <v>367.99999999999994</v>
      </c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</row>
    <row r="36" spans="1:37" s="5" customFormat="1" ht="20.100000000000001" customHeight="1">
      <c r="A36" s="50">
        <v>5</v>
      </c>
      <c r="B36" s="144" t="s">
        <v>155</v>
      </c>
      <c r="C36" s="145" t="s">
        <v>136</v>
      </c>
      <c r="D36" s="161">
        <v>90.1</v>
      </c>
      <c r="E36" s="162">
        <v>92.9</v>
      </c>
      <c r="F36" s="161">
        <v>91.5</v>
      </c>
      <c r="G36" s="162">
        <v>93</v>
      </c>
      <c r="H36" s="152"/>
      <c r="I36" s="167"/>
      <c r="J36" s="193">
        <f>SUM(D36:G36)</f>
        <v>367.5</v>
      </c>
      <c r="K36" s="147"/>
      <c r="L36" s="178">
        <f t="shared" si="2"/>
        <v>367.5</v>
      </c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</row>
    <row r="37" spans="1:37" ht="20.100000000000001" customHeight="1">
      <c r="A37" s="50">
        <v>6</v>
      </c>
      <c r="B37" s="82" t="s">
        <v>138</v>
      </c>
      <c r="C37" s="83" t="s">
        <v>134</v>
      </c>
      <c r="D37" s="153">
        <v>95.1</v>
      </c>
      <c r="E37" s="154">
        <v>87.5</v>
      </c>
      <c r="F37" s="153">
        <v>88.6</v>
      </c>
      <c r="G37" s="176">
        <v>93.2</v>
      </c>
      <c r="H37" s="163"/>
      <c r="I37" s="167"/>
      <c r="J37" s="166">
        <f>SUM(D37:I37)</f>
        <v>364.4</v>
      </c>
      <c r="L37" s="178">
        <f t="shared" si="2"/>
        <v>364.4</v>
      </c>
    </row>
    <row r="38" spans="1:37" ht="20.100000000000001" customHeight="1">
      <c r="A38" s="123">
        <v>7</v>
      </c>
      <c r="B38" s="82" t="s">
        <v>135</v>
      </c>
      <c r="C38" s="83" t="s">
        <v>136</v>
      </c>
      <c r="D38" s="153">
        <v>81.2</v>
      </c>
      <c r="E38" s="154">
        <v>92.2</v>
      </c>
      <c r="F38" s="153">
        <v>80.900000000000006</v>
      </c>
      <c r="G38" s="168">
        <v>88.8</v>
      </c>
      <c r="H38" s="152"/>
      <c r="I38" s="167"/>
      <c r="J38" s="169">
        <f>SUM(D38:I38)</f>
        <v>343.1</v>
      </c>
      <c r="L38" s="178">
        <f t="shared" si="2"/>
        <v>343.1</v>
      </c>
    </row>
    <row r="39" spans="1:37" s="5" customFormat="1" ht="20.100000000000001" customHeight="1">
      <c r="A39" s="180"/>
      <c r="B39" s="20"/>
      <c r="C39" s="181"/>
      <c r="D39" s="84"/>
      <c r="E39" s="84"/>
      <c r="F39" s="21"/>
      <c r="G39" s="21"/>
      <c r="H39" s="21"/>
      <c r="I39" s="147"/>
      <c r="J39" s="147"/>
      <c r="K39" s="147"/>
      <c r="L39" s="178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</row>
    <row r="40" spans="1:37" ht="20.100000000000001" hidden="1" customHeight="1">
      <c r="A40" s="221" t="s">
        <v>154</v>
      </c>
      <c r="B40" s="233"/>
      <c r="C40" s="234"/>
      <c r="D40" s="13"/>
      <c r="E40" s="13"/>
      <c r="F40" s="32"/>
      <c r="G40" s="32"/>
      <c r="H40" s="13"/>
      <c r="L40" s="178"/>
    </row>
    <row r="41" spans="1:37" ht="20.100000000000001" hidden="1" customHeight="1">
      <c r="A41" s="235"/>
      <c r="B41" s="236"/>
      <c r="C41" s="237"/>
      <c r="D41" s="13"/>
      <c r="E41" s="13"/>
      <c r="F41" s="32"/>
      <c r="G41" s="32"/>
      <c r="H41" s="13"/>
      <c r="L41" s="178"/>
    </row>
    <row r="42" spans="1:37" s="5" customFormat="1" ht="20.100000000000001" hidden="1" customHeight="1">
      <c r="A42" s="46" t="s">
        <v>0</v>
      </c>
      <c r="B42" s="47" t="s">
        <v>1</v>
      </c>
      <c r="C42" s="48" t="s">
        <v>2</v>
      </c>
      <c r="D42" s="48">
        <v>1</v>
      </c>
      <c r="E42" s="48">
        <v>2</v>
      </c>
      <c r="F42" s="51">
        <v>3</v>
      </c>
      <c r="G42" s="150">
        <v>4</v>
      </c>
      <c r="H42" s="142">
        <v>5</v>
      </c>
      <c r="I42" s="142">
        <v>6</v>
      </c>
      <c r="J42" s="164"/>
      <c r="K42" s="147"/>
      <c r="L42" s="178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</row>
    <row r="43" spans="1:37" ht="20.100000000000001" hidden="1" customHeight="1">
      <c r="A43" s="50">
        <v>1</v>
      </c>
      <c r="B43" s="82" t="s">
        <v>155</v>
      </c>
      <c r="C43" s="83" t="s">
        <v>136</v>
      </c>
      <c r="D43" s="153">
        <v>90.1</v>
      </c>
      <c r="E43" s="154">
        <v>92.9</v>
      </c>
      <c r="F43" s="153">
        <v>91.5</v>
      </c>
      <c r="G43" s="168">
        <v>93</v>
      </c>
      <c r="H43" s="152"/>
      <c r="I43" s="167"/>
      <c r="J43" s="169">
        <f>SUM(D43:G43)</f>
        <v>367.5</v>
      </c>
      <c r="L43" s="178">
        <f>SUM(D43:G43)</f>
        <v>367.5</v>
      </c>
    </row>
    <row r="44" spans="1:37" ht="20.100000000000001" hidden="1" customHeight="1">
      <c r="A44" s="50">
        <v>2</v>
      </c>
      <c r="B44" s="82" t="s">
        <v>135</v>
      </c>
      <c r="C44" s="83" t="s">
        <v>136</v>
      </c>
      <c r="D44" s="153">
        <v>81.2</v>
      </c>
      <c r="E44" s="154">
        <v>92.2</v>
      </c>
      <c r="F44" s="153">
        <v>80.900000000000006</v>
      </c>
      <c r="G44" s="168">
        <v>88.8</v>
      </c>
      <c r="H44" s="152"/>
      <c r="I44" s="167"/>
      <c r="J44" s="169">
        <f>SUM(D44:I44)</f>
        <v>343.1</v>
      </c>
      <c r="L44" s="178">
        <f>SUM(D44:G44)</f>
        <v>343.1</v>
      </c>
    </row>
    <row r="45" spans="1:37" ht="20.100000000000001" hidden="1" customHeight="1">
      <c r="F45" s="31"/>
      <c r="G45" s="31"/>
      <c r="L45" s="178"/>
    </row>
    <row r="46" spans="1:37" ht="20.100000000000001" hidden="1" customHeight="1">
      <c r="L46" s="178"/>
    </row>
    <row r="47" spans="1:37" ht="20.100000000000001" customHeight="1">
      <c r="A47" s="221" t="s">
        <v>162</v>
      </c>
      <c r="B47" s="233"/>
      <c r="C47" s="234"/>
      <c r="D47" s="14"/>
      <c r="E47" s="14"/>
      <c r="F47" s="33"/>
      <c r="G47" s="33"/>
      <c r="H47" s="14"/>
      <c r="L47" s="178"/>
    </row>
    <row r="48" spans="1:37" ht="20.100000000000001" customHeight="1">
      <c r="A48" s="235"/>
      <c r="B48" s="236"/>
      <c r="C48" s="237"/>
      <c r="D48" s="14"/>
      <c r="E48" s="14"/>
      <c r="F48" s="33"/>
      <c r="G48" s="33"/>
      <c r="H48" s="14"/>
      <c r="L48" s="178"/>
    </row>
    <row r="49" spans="1:16" ht="20.100000000000001" customHeight="1">
      <c r="A49" s="46" t="s">
        <v>0</v>
      </c>
      <c r="B49" s="47" t="s">
        <v>1</v>
      </c>
      <c r="C49" s="48" t="s">
        <v>2</v>
      </c>
      <c r="D49" s="48">
        <v>1</v>
      </c>
      <c r="E49" s="48">
        <v>2</v>
      </c>
      <c r="F49" s="51">
        <v>3</v>
      </c>
      <c r="G49" s="150">
        <v>4</v>
      </c>
      <c r="H49" s="148">
        <v>5</v>
      </c>
      <c r="I49" s="164">
        <v>6</v>
      </c>
      <c r="J49" s="164"/>
      <c r="L49" s="178"/>
    </row>
    <row r="50" spans="1:16" ht="20.100000000000001" customHeight="1">
      <c r="A50" s="123">
        <v>1</v>
      </c>
      <c r="B50" s="124" t="s">
        <v>45</v>
      </c>
      <c r="C50" s="125" t="s">
        <v>145</v>
      </c>
      <c r="D50" s="159">
        <v>101.6</v>
      </c>
      <c r="E50" s="160">
        <v>102.3</v>
      </c>
      <c r="F50" s="159">
        <v>103.1</v>
      </c>
      <c r="G50" s="170">
        <v>103.3</v>
      </c>
      <c r="H50" s="149"/>
      <c r="I50" s="171"/>
      <c r="J50" s="169">
        <f>SUM(D50:G50)</f>
        <v>410.3</v>
      </c>
      <c r="L50" s="178">
        <f>SUM(D50:G50)</f>
        <v>410.3</v>
      </c>
      <c r="N50" s="111">
        <v>6</v>
      </c>
      <c r="O50" s="111">
        <v>410.3</v>
      </c>
      <c r="P50" s="111">
        <v>2</v>
      </c>
    </row>
    <row r="51" spans="1:16" ht="20.100000000000001" customHeight="1">
      <c r="A51" s="143">
        <v>2</v>
      </c>
      <c r="B51" s="144" t="s">
        <v>118</v>
      </c>
      <c r="C51" s="145" t="s">
        <v>145</v>
      </c>
      <c r="D51" s="161">
        <v>98.8</v>
      </c>
      <c r="E51" s="162">
        <v>102.3</v>
      </c>
      <c r="F51" s="190">
        <v>102</v>
      </c>
      <c r="G51" s="191">
        <v>101.1</v>
      </c>
      <c r="H51" s="151"/>
      <c r="I51" s="167"/>
      <c r="J51" s="166">
        <f>SUM(D51:I51)</f>
        <v>404.20000000000005</v>
      </c>
      <c r="L51" s="178">
        <f>SUM(D51:G51)</f>
        <v>404.20000000000005</v>
      </c>
    </row>
    <row r="52" spans="1:16" ht="20.100000000000001" customHeight="1">
      <c r="A52" s="123">
        <v>3</v>
      </c>
      <c r="B52" s="144" t="s">
        <v>37</v>
      </c>
      <c r="C52" s="145" t="s">
        <v>145</v>
      </c>
      <c r="D52" s="161">
        <v>97.8</v>
      </c>
      <c r="E52" s="162">
        <v>94.7</v>
      </c>
      <c r="F52" s="190">
        <v>93.4</v>
      </c>
      <c r="G52" s="192">
        <v>99.6</v>
      </c>
      <c r="H52" s="151"/>
      <c r="I52" s="167"/>
      <c r="J52" s="166">
        <f>SUM(D52:I52)</f>
        <v>385.5</v>
      </c>
      <c r="L52" s="178">
        <f>SUM(D52:G52)</f>
        <v>385.5</v>
      </c>
    </row>
    <row r="53" spans="1:16" ht="20.100000000000001" customHeight="1">
      <c r="A53" s="123">
        <v>4</v>
      </c>
      <c r="B53" s="124" t="s">
        <v>27</v>
      </c>
      <c r="C53" s="125" t="s">
        <v>142</v>
      </c>
      <c r="D53" s="153">
        <v>90.4</v>
      </c>
      <c r="E53" s="154">
        <v>92.7</v>
      </c>
      <c r="F53" s="153">
        <v>97.6</v>
      </c>
      <c r="G53" s="154">
        <v>94.7</v>
      </c>
      <c r="H53" s="149"/>
      <c r="I53" s="171"/>
      <c r="J53" s="169">
        <f>SUM(D53:G53)</f>
        <v>375.40000000000003</v>
      </c>
      <c r="L53" s="178"/>
    </row>
    <row r="54" spans="1:16" ht="20.100000000000001" customHeight="1">
      <c r="A54" s="143">
        <v>5</v>
      </c>
      <c r="B54" s="144" t="s">
        <v>19</v>
      </c>
      <c r="C54" s="145" t="s">
        <v>132</v>
      </c>
      <c r="D54" s="153">
        <v>87.3</v>
      </c>
      <c r="E54" s="154">
        <v>87.2</v>
      </c>
      <c r="F54" s="153">
        <v>88.6</v>
      </c>
      <c r="G54" s="154">
        <v>82.2</v>
      </c>
      <c r="H54" s="149"/>
      <c r="I54" s="171"/>
      <c r="J54" s="169">
        <f>SUM(D54:G54)</f>
        <v>345.3</v>
      </c>
      <c r="L54" s="178"/>
    </row>
    <row r="55" spans="1:16" ht="20.100000000000001" hidden="1" customHeight="1">
      <c r="L55" s="178"/>
    </row>
    <row r="56" spans="1:16" ht="20.100000000000001" hidden="1" customHeight="1">
      <c r="A56" s="221" t="s">
        <v>127</v>
      </c>
      <c r="B56" s="233"/>
      <c r="C56" s="234"/>
      <c r="D56" s="14"/>
      <c r="E56" s="14"/>
      <c r="F56" s="33"/>
      <c r="G56" s="33"/>
      <c r="H56" s="14"/>
      <c r="L56" s="178"/>
    </row>
    <row r="57" spans="1:16" ht="20.100000000000001" hidden="1" customHeight="1">
      <c r="A57" s="235"/>
      <c r="B57" s="236"/>
      <c r="C57" s="237"/>
      <c r="D57" s="14"/>
      <c r="E57" s="14"/>
      <c r="F57" s="33"/>
      <c r="G57" s="33"/>
      <c r="H57" s="14"/>
      <c r="L57" s="178"/>
    </row>
    <row r="58" spans="1:16" ht="20.100000000000001" hidden="1" customHeight="1">
      <c r="A58" s="46" t="s">
        <v>0</v>
      </c>
      <c r="B58" s="47" t="s">
        <v>1</v>
      </c>
      <c r="C58" s="48" t="s">
        <v>2</v>
      </c>
      <c r="D58" s="48">
        <v>1</v>
      </c>
      <c r="E58" s="48">
        <v>2</v>
      </c>
      <c r="F58" s="48">
        <v>3</v>
      </c>
      <c r="G58" s="49">
        <v>4</v>
      </c>
      <c r="H58" s="142">
        <v>5</v>
      </c>
      <c r="I58" s="142">
        <v>6</v>
      </c>
      <c r="J58" s="165"/>
      <c r="L58" s="178"/>
    </row>
    <row r="59" spans="1:16" ht="20.100000000000001" hidden="1" customHeight="1">
      <c r="A59" s="123">
        <v>1</v>
      </c>
      <c r="B59" s="124" t="s">
        <v>118</v>
      </c>
      <c r="C59" s="125" t="s">
        <v>145</v>
      </c>
      <c r="D59" s="153">
        <v>98.8</v>
      </c>
      <c r="E59" s="154">
        <v>102.3</v>
      </c>
      <c r="F59" s="155">
        <v>102</v>
      </c>
      <c r="G59" s="156">
        <v>101.1</v>
      </c>
      <c r="H59" s="151"/>
      <c r="I59" s="167"/>
      <c r="J59" s="166">
        <f>SUM(D59:I59)</f>
        <v>404.20000000000005</v>
      </c>
      <c r="L59" s="178">
        <f>SUM(D59:G59)</f>
        <v>404.20000000000005</v>
      </c>
      <c r="N59" s="111">
        <v>7</v>
      </c>
      <c r="O59" s="111">
        <v>404.2</v>
      </c>
      <c r="P59" s="111">
        <v>3</v>
      </c>
    </row>
    <row r="60" spans="1:16" ht="20.100000000000001" hidden="1" customHeight="1">
      <c r="A60" s="143">
        <v>2</v>
      </c>
      <c r="B60" s="144" t="s">
        <v>37</v>
      </c>
      <c r="C60" s="145" t="s">
        <v>145</v>
      </c>
      <c r="D60" s="153">
        <v>97.8</v>
      </c>
      <c r="E60" s="154">
        <v>94.7</v>
      </c>
      <c r="F60" s="155">
        <v>93.4</v>
      </c>
      <c r="G60" s="156">
        <v>99.6</v>
      </c>
      <c r="H60" s="151"/>
      <c r="I60" s="167"/>
      <c r="J60" s="166">
        <f>SUM(D60:I60)</f>
        <v>385.5</v>
      </c>
      <c r="L60" s="178">
        <f>SUM(D60:G60)</f>
        <v>385.5</v>
      </c>
    </row>
    <row r="61" spans="1:16" ht="20.100000000000001" customHeight="1">
      <c r="L61" s="178"/>
    </row>
    <row r="62" spans="1:16" ht="20.100000000000001" hidden="1" customHeight="1">
      <c r="A62" s="221" t="s">
        <v>143</v>
      </c>
      <c r="B62" s="233"/>
      <c r="C62" s="234"/>
      <c r="D62" s="13"/>
      <c r="E62" s="13"/>
      <c r="F62" s="32"/>
      <c r="G62" s="32"/>
      <c r="H62" s="13"/>
      <c r="L62" s="178"/>
    </row>
    <row r="63" spans="1:16" ht="20.100000000000001" hidden="1" customHeight="1">
      <c r="A63" s="235"/>
      <c r="B63" s="236"/>
      <c r="C63" s="237"/>
      <c r="D63" s="13"/>
      <c r="E63" s="13"/>
      <c r="F63" s="32"/>
      <c r="G63" s="32"/>
      <c r="H63" s="13"/>
      <c r="L63" s="178"/>
    </row>
    <row r="64" spans="1:16" ht="20.100000000000001" hidden="1" customHeight="1">
      <c r="A64" s="46" t="s">
        <v>0</v>
      </c>
      <c r="B64" s="47" t="s">
        <v>1</v>
      </c>
      <c r="C64" s="48" t="s">
        <v>2</v>
      </c>
      <c r="D64" s="48">
        <v>1</v>
      </c>
      <c r="E64" s="48">
        <v>2</v>
      </c>
      <c r="F64" s="48">
        <v>3</v>
      </c>
      <c r="G64" s="49">
        <v>4</v>
      </c>
      <c r="H64" s="142">
        <v>5</v>
      </c>
      <c r="I64" s="142">
        <v>6</v>
      </c>
      <c r="J64" s="165"/>
      <c r="L64" s="178"/>
    </row>
    <row r="65" spans="1:12" ht="20.100000000000001" hidden="1" customHeight="1">
      <c r="A65" s="50">
        <v>1</v>
      </c>
      <c r="B65" s="82" t="s">
        <v>133</v>
      </c>
      <c r="C65" s="83" t="s">
        <v>134</v>
      </c>
      <c r="D65" s="153">
        <v>94.8</v>
      </c>
      <c r="E65" s="154">
        <v>100.2</v>
      </c>
      <c r="F65" s="153">
        <v>100.3</v>
      </c>
      <c r="G65" s="154">
        <v>96.7</v>
      </c>
      <c r="H65" s="153">
        <v>96.5</v>
      </c>
      <c r="I65" s="154">
        <v>94.6</v>
      </c>
      <c r="J65" s="158">
        <f>SUM(D65:I65)</f>
        <v>583.1</v>
      </c>
      <c r="L65" s="178">
        <f>SUM(D65:G65)</f>
        <v>392</v>
      </c>
    </row>
    <row r="66" spans="1:12" ht="20.100000000000001" hidden="1" customHeight="1">
      <c r="A66" s="50">
        <v>2</v>
      </c>
      <c r="B66" s="82"/>
      <c r="C66" s="83"/>
      <c r="D66" s="44"/>
      <c r="E66" s="140"/>
      <c r="F66" s="22"/>
      <c r="G66" s="141"/>
      <c r="H66" s="149"/>
      <c r="I66" s="167"/>
      <c r="J66" s="166">
        <f>SUM(D66:I66)</f>
        <v>0</v>
      </c>
      <c r="L66" s="178"/>
    </row>
    <row r="67" spans="1:12" ht="20.100000000000001" hidden="1" customHeight="1">
      <c r="A67" s="50">
        <v>3</v>
      </c>
      <c r="B67" s="82"/>
      <c r="C67" s="83"/>
      <c r="D67" s="44"/>
      <c r="E67" s="140"/>
      <c r="F67" s="22"/>
      <c r="G67" s="141"/>
      <c r="H67" s="149"/>
      <c r="I67" s="167"/>
      <c r="J67" s="166">
        <f>SUM(D67:I67)</f>
        <v>0</v>
      </c>
      <c r="L67" s="178"/>
    </row>
    <row r="68" spans="1:12" ht="20.100000000000001" customHeight="1">
      <c r="L68" s="178"/>
    </row>
    <row r="69" spans="1:12" ht="20.100000000000001" customHeight="1">
      <c r="L69" s="178"/>
    </row>
    <row r="70" spans="1:12" ht="20.100000000000001" customHeight="1">
      <c r="L70" s="178"/>
    </row>
    <row r="71" spans="1:12" ht="20.100000000000001" customHeight="1">
      <c r="L71" s="178"/>
    </row>
    <row r="72" spans="1:12" ht="20.100000000000001" customHeight="1">
      <c r="L72" s="178"/>
    </row>
    <row r="73" spans="1:12" ht="20.100000000000001" customHeight="1">
      <c r="L73" s="178"/>
    </row>
    <row r="74" spans="1:12" ht="20.100000000000001" customHeight="1">
      <c r="L74" s="178"/>
    </row>
    <row r="75" spans="1:12" ht="20.100000000000001" customHeight="1">
      <c r="L75" s="178">
        <f t="shared" ref="L75:L138" si="3">SUM(D75:G75)</f>
        <v>0</v>
      </c>
    </row>
    <row r="76" spans="1:12" ht="20.100000000000001" customHeight="1">
      <c r="L76" s="178">
        <f t="shared" si="3"/>
        <v>0</v>
      </c>
    </row>
    <row r="77" spans="1:12" ht="20.100000000000001" customHeight="1">
      <c r="L77" s="178">
        <f t="shared" si="3"/>
        <v>0</v>
      </c>
    </row>
    <row r="78" spans="1:12" ht="20.100000000000001" customHeight="1">
      <c r="L78" s="178">
        <f t="shared" si="3"/>
        <v>0</v>
      </c>
    </row>
    <row r="79" spans="1:12" ht="20.100000000000001" customHeight="1">
      <c r="L79" s="178">
        <f t="shared" si="3"/>
        <v>0</v>
      </c>
    </row>
    <row r="80" spans="1:12" ht="20.100000000000001" customHeight="1">
      <c r="L80" s="178">
        <f t="shared" si="3"/>
        <v>0</v>
      </c>
    </row>
    <row r="81" spans="12:12" ht="20.100000000000001" customHeight="1">
      <c r="L81" s="178">
        <f t="shared" si="3"/>
        <v>0</v>
      </c>
    </row>
    <row r="82" spans="12:12" ht="20.100000000000001" customHeight="1">
      <c r="L82" s="178">
        <f t="shared" si="3"/>
        <v>0</v>
      </c>
    </row>
    <row r="83" spans="12:12" ht="20.100000000000001" customHeight="1">
      <c r="L83" s="178">
        <f t="shared" si="3"/>
        <v>0</v>
      </c>
    </row>
    <row r="84" spans="12:12" ht="20.100000000000001" customHeight="1">
      <c r="L84" s="178">
        <f t="shared" si="3"/>
        <v>0</v>
      </c>
    </row>
    <row r="85" spans="12:12" ht="20.100000000000001" customHeight="1">
      <c r="L85" s="178">
        <f t="shared" si="3"/>
        <v>0</v>
      </c>
    </row>
    <row r="86" spans="12:12" ht="20.100000000000001" customHeight="1">
      <c r="L86" s="178">
        <f t="shared" si="3"/>
        <v>0</v>
      </c>
    </row>
    <row r="87" spans="12:12" ht="20.100000000000001" customHeight="1">
      <c r="L87" s="178">
        <f t="shared" si="3"/>
        <v>0</v>
      </c>
    </row>
    <row r="88" spans="12:12" ht="20.100000000000001" customHeight="1">
      <c r="L88" s="178">
        <f t="shared" si="3"/>
        <v>0</v>
      </c>
    </row>
    <row r="89" spans="12:12" ht="20.100000000000001" customHeight="1">
      <c r="L89" s="178">
        <f t="shared" si="3"/>
        <v>0</v>
      </c>
    </row>
    <row r="90" spans="12:12" ht="20.100000000000001" customHeight="1">
      <c r="L90" s="178">
        <f t="shared" si="3"/>
        <v>0</v>
      </c>
    </row>
    <row r="91" spans="12:12" ht="20.100000000000001" customHeight="1">
      <c r="L91" s="178">
        <f t="shared" si="3"/>
        <v>0</v>
      </c>
    </row>
    <row r="92" spans="12:12" ht="20.100000000000001" customHeight="1">
      <c r="L92" s="178">
        <f t="shared" si="3"/>
        <v>0</v>
      </c>
    </row>
    <row r="93" spans="12:12" ht="20.100000000000001" customHeight="1">
      <c r="L93" s="178">
        <f t="shared" si="3"/>
        <v>0</v>
      </c>
    </row>
    <row r="94" spans="12:12" ht="20.100000000000001" customHeight="1">
      <c r="L94" s="178">
        <f t="shared" si="3"/>
        <v>0</v>
      </c>
    </row>
    <row r="95" spans="12:12" ht="20.100000000000001" customHeight="1">
      <c r="L95" s="178">
        <f t="shared" si="3"/>
        <v>0</v>
      </c>
    </row>
    <row r="96" spans="12:12" ht="20.100000000000001" customHeight="1">
      <c r="L96" s="178">
        <f t="shared" si="3"/>
        <v>0</v>
      </c>
    </row>
    <row r="97" spans="12:12" ht="20.100000000000001" customHeight="1">
      <c r="L97" s="178">
        <f t="shared" si="3"/>
        <v>0</v>
      </c>
    </row>
    <row r="98" spans="12:12" ht="20.100000000000001" customHeight="1">
      <c r="L98" s="178">
        <f t="shared" si="3"/>
        <v>0</v>
      </c>
    </row>
    <row r="99" spans="12:12" ht="20.100000000000001" customHeight="1">
      <c r="L99" s="178">
        <f t="shared" si="3"/>
        <v>0</v>
      </c>
    </row>
    <row r="100" spans="12:12" ht="20.100000000000001" customHeight="1">
      <c r="L100" s="178">
        <f t="shared" si="3"/>
        <v>0</v>
      </c>
    </row>
    <row r="101" spans="12:12" ht="20.100000000000001" customHeight="1">
      <c r="L101" s="178">
        <f t="shared" si="3"/>
        <v>0</v>
      </c>
    </row>
    <row r="102" spans="12:12" ht="20.100000000000001" customHeight="1">
      <c r="L102" s="178">
        <f t="shared" si="3"/>
        <v>0</v>
      </c>
    </row>
    <row r="103" spans="12:12" ht="20.100000000000001" customHeight="1">
      <c r="L103" s="178">
        <f t="shared" si="3"/>
        <v>0</v>
      </c>
    </row>
    <row r="104" spans="12:12" ht="20.100000000000001" customHeight="1">
      <c r="L104" s="178">
        <f t="shared" si="3"/>
        <v>0</v>
      </c>
    </row>
    <row r="105" spans="12:12" ht="20.100000000000001" customHeight="1">
      <c r="L105" s="178">
        <f t="shared" si="3"/>
        <v>0</v>
      </c>
    </row>
    <row r="106" spans="12:12" ht="20.100000000000001" customHeight="1">
      <c r="L106" s="178">
        <f t="shared" si="3"/>
        <v>0</v>
      </c>
    </row>
    <row r="107" spans="12:12" ht="20.100000000000001" customHeight="1">
      <c r="L107" s="178">
        <f t="shared" si="3"/>
        <v>0</v>
      </c>
    </row>
    <row r="108" spans="12:12" ht="20.100000000000001" customHeight="1">
      <c r="L108" s="178">
        <f t="shared" si="3"/>
        <v>0</v>
      </c>
    </row>
    <row r="109" spans="12:12" ht="20.100000000000001" customHeight="1">
      <c r="L109" s="178">
        <f t="shared" si="3"/>
        <v>0</v>
      </c>
    </row>
    <row r="110" spans="12:12" ht="20.100000000000001" customHeight="1">
      <c r="L110" s="178">
        <f t="shared" si="3"/>
        <v>0</v>
      </c>
    </row>
    <row r="111" spans="12:12" ht="20.100000000000001" customHeight="1">
      <c r="L111" s="178">
        <f t="shared" si="3"/>
        <v>0</v>
      </c>
    </row>
    <row r="112" spans="12:12" ht="20.100000000000001" customHeight="1">
      <c r="L112" s="178">
        <f t="shared" si="3"/>
        <v>0</v>
      </c>
    </row>
    <row r="113" spans="12:12" ht="20.100000000000001" customHeight="1">
      <c r="L113" s="178">
        <f t="shared" si="3"/>
        <v>0</v>
      </c>
    </row>
    <row r="114" spans="12:12" ht="20.100000000000001" customHeight="1">
      <c r="L114" s="178">
        <f t="shared" si="3"/>
        <v>0</v>
      </c>
    </row>
    <row r="115" spans="12:12" ht="20.100000000000001" customHeight="1">
      <c r="L115" s="178">
        <f t="shared" si="3"/>
        <v>0</v>
      </c>
    </row>
    <row r="116" spans="12:12" ht="20.100000000000001" customHeight="1">
      <c r="L116" s="178">
        <f t="shared" si="3"/>
        <v>0</v>
      </c>
    </row>
    <row r="117" spans="12:12" ht="20.100000000000001" customHeight="1">
      <c r="L117" s="178">
        <f t="shared" si="3"/>
        <v>0</v>
      </c>
    </row>
    <row r="118" spans="12:12" ht="20.100000000000001" customHeight="1">
      <c r="L118" s="178">
        <f t="shared" si="3"/>
        <v>0</v>
      </c>
    </row>
    <row r="119" spans="12:12" ht="20.100000000000001" customHeight="1">
      <c r="L119" s="178">
        <f t="shared" si="3"/>
        <v>0</v>
      </c>
    </row>
    <row r="120" spans="12:12" ht="20.100000000000001" customHeight="1">
      <c r="L120" s="178">
        <f t="shared" si="3"/>
        <v>0</v>
      </c>
    </row>
    <row r="121" spans="12:12" ht="20.100000000000001" customHeight="1">
      <c r="L121" s="178">
        <f t="shared" si="3"/>
        <v>0</v>
      </c>
    </row>
    <row r="122" spans="12:12" ht="20.100000000000001" customHeight="1">
      <c r="L122" s="178">
        <f t="shared" si="3"/>
        <v>0</v>
      </c>
    </row>
    <row r="123" spans="12:12" ht="20.100000000000001" customHeight="1">
      <c r="L123" s="178">
        <f t="shared" si="3"/>
        <v>0</v>
      </c>
    </row>
    <row r="124" spans="12:12" ht="20.100000000000001" customHeight="1">
      <c r="L124" s="178">
        <f t="shared" si="3"/>
        <v>0</v>
      </c>
    </row>
    <row r="125" spans="12:12" ht="20.100000000000001" customHeight="1">
      <c r="L125" s="178">
        <f t="shared" si="3"/>
        <v>0</v>
      </c>
    </row>
    <row r="126" spans="12:12" ht="20.100000000000001" customHeight="1">
      <c r="L126" s="178">
        <f t="shared" si="3"/>
        <v>0</v>
      </c>
    </row>
    <row r="127" spans="12:12" ht="20.100000000000001" customHeight="1">
      <c r="L127" s="178">
        <f t="shared" si="3"/>
        <v>0</v>
      </c>
    </row>
    <row r="128" spans="12:12" ht="20.100000000000001" customHeight="1">
      <c r="L128" s="178">
        <f t="shared" si="3"/>
        <v>0</v>
      </c>
    </row>
    <row r="129" spans="12:12" ht="20.100000000000001" customHeight="1">
      <c r="L129" s="178">
        <f t="shared" si="3"/>
        <v>0</v>
      </c>
    </row>
    <row r="130" spans="12:12" ht="20.100000000000001" customHeight="1">
      <c r="L130" s="178">
        <f t="shared" si="3"/>
        <v>0</v>
      </c>
    </row>
    <row r="131" spans="12:12" ht="20.100000000000001" customHeight="1">
      <c r="L131" s="178">
        <f t="shared" si="3"/>
        <v>0</v>
      </c>
    </row>
    <row r="132" spans="12:12" ht="20.100000000000001" customHeight="1">
      <c r="L132" s="178">
        <f t="shared" si="3"/>
        <v>0</v>
      </c>
    </row>
    <row r="133" spans="12:12" ht="20.100000000000001" customHeight="1">
      <c r="L133" s="178">
        <f t="shared" si="3"/>
        <v>0</v>
      </c>
    </row>
    <row r="134" spans="12:12" ht="20.100000000000001" customHeight="1">
      <c r="L134" s="178">
        <f t="shared" si="3"/>
        <v>0</v>
      </c>
    </row>
    <row r="135" spans="12:12" ht="20.100000000000001" customHeight="1">
      <c r="L135" s="178">
        <f t="shared" si="3"/>
        <v>0</v>
      </c>
    </row>
    <row r="136" spans="12:12" ht="20.100000000000001" customHeight="1">
      <c r="L136" s="178">
        <f t="shared" si="3"/>
        <v>0</v>
      </c>
    </row>
    <row r="137" spans="12:12" ht="20.100000000000001" customHeight="1">
      <c r="L137" s="178">
        <f t="shared" si="3"/>
        <v>0</v>
      </c>
    </row>
    <row r="138" spans="12:12" ht="20.100000000000001" customHeight="1">
      <c r="L138" s="178">
        <f t="shared" si="3"/>
        <v>0</v>
      </c>
    </row>
    <row r="139" spans="12:12" ht="20.100000000000001" customHeight="1">
      <c r="L139" s="178">
        <f t="shared" ref="L139:L164" si="4">SUM(D139:G139)</f>
        <v>0</v>
      </c>
    </row>
    <row r="140" spans="12:12" ht="20.100000000000001" customHeight="1">
      <c r="L140" s="178">
        <f t="shared" si="4"/>
        <v>0</v>
      </c>
    </row>
    <row r="141" spans="12:12" ht="20.100000000000001" customHeight="1">
      <c r="L141" s="178">
        <f t="shared" si="4"/>
        <v>0</v>
      </c>
    </row>
    <row r="142" spans="12:12" ht="20.100000000000001" customHeight="1">
      <c r="L142" s="178">
        <f t="shared" si="4"/>
        <v>0</v>
      </c>
    </row>
    <row r="143" spans="12:12" ht="20.100000000000001" customHeight="1">
      <c r="L143" s="178">
        <f t="shared" si="4"/>
        <v>0</v>
      </c>
    </row>
    <row r="144" spans="12:12" ht="20.100000000000001" customHeight="1">
      <c r="L144" s="178">
        <f t="shared" si="4"/>
        <v>0</v>
      </c>
    </row>
    <row r="145" spans="12:12" ht="20.100000000000001" customHeight="1">
      <c r="L145" s="178">
        <f t="shared" si="4"/>
        <v>0</v>
      </c>
    </row>
    <row r="146" spans="12:12" ht="20.100000000000001" customHeight="1">
      <c r="L146" s="178">
        <f t="shared" si="4"/>
        <v>0</v>
      </c>
    </row>
    <row r="147" spans="12:12" ht="20.100000000000001" customHeight="1">
      <c r="L147" s="178">
        <f t="shared" si="4"/>
        <v>0</v>
      </c>
    </row>
    <row r="148" spans="12:12" ht="20.100000000000001" customHeight="1">
      <c r="L148" s="178">
        <f t="shared" si="4"/>
        <v>0</v>
      </c>
    </row>
    <row r="149" spans="12:12" ht="20.100000000000001" customHeight="1">
      <c r="L149" s="178">
        <f t="shared" si="4"/>
        <v>0</v>
      </c>
    </row>
    <row r="150" spans="12:12" ht="20.100000000000001" customHeight="1">
      <c r="L150" s="178">
        <f t="shared" si="4"/>
        <v>0</v>
      </c>
    </row>
    <row r="151" spans="12:12" ht="20.100000000000001" customHeight="1">
      <c r="L151" s="178">
        <f t="shared" si="4"/>
        <v>0</v>
      </c>
    </row>
    <row r="152" spans="12:12" ht="20.100000000000001" customHeight="1">
      <c r="L152" s="178">
        <f t="shared" si="4"/>
        <v>0</v>
      </c>
    </row>
    <row r="153" spans="12:12" ht="20.100000000000001" customHeight="1">
      <c r="L153" s="178">
        <f t="shared" si="4"/>
        <v>0</v>
      </c>
    </row>
    <row r="154" spans="12:12" ht="20.100000000000001" customHeight="1">
      <c r="L154" s="178">
        <f t="shared" si="4"/>
        <v>0</v>
      </c>
    </row>
    <row r="155" spans="12:12" ht="20.100000000000001" customHeight="1">
      <c r="L155" s="178">
        <f t="shared" si="4"/>
        <v>0</v>
      </c>
    </row>
    <row r="156" spans="12:12" ht="20.100000000000001" customHeight="1">
      <c r="L156" s="178">
        <f t="shared" si="4"/>
        <v>0</v>
      </c>
    </row>
    <row r="157" spans="12:12" ht="20.100000000000001" customHeight="1">
      <c r="L157" s="178">
        <f t="shared" si="4"/>
        <v>0</v>
      </c>
    </row>
    <row r="158" spans="12:12" ht="20.100000000000001" customHeight="1">
      <c r="L158" s="178">
        <f t="shared" si="4"/>
        <v>0</v>
      </c>
    </row>
    <row r="159" spans="12:12" ht="20.100000000000001" customHeight="1">
      <c r="L159" s="178">
        <f t="shared" si="4"/>
        <v>0</v>
      </c>
    </row>
    <row r="160" spans="12:12" ht="20.100000000000001" customHeight="1">
      <c r="L160" s="178">
        <f t="shared" si="4"/>
        <v>0</v>
      </c>
    </row>
    <row r="161" spans="12:12" ht="20.100000000000001" customHeight="1">
      <c r="L161" s="178">
        <f t="shared" si="4"/>
        <v>0</v>
      </c>
    </row>
    <row r="162" spans="12:12" ht="20.100000000000001" customHeight="1">
      <c r="L162" s="178">
        <f t="shared" si="4"/>
        <v>0</v>
      </c>
    </row>
    <row r="163" spans="12:12" ht="20.100000000000001" customHeight="1">
      <c r="L163" s="178">
        <f t="shared" si="4"/>
        <v>0</v>
      </c>
    </row>
    <row r="164" spans="12:12" ht="20.100000000000001" customHeight="1">
      <c r="L164" s="178">
        <f t="shared" si="4"/>
        <v>0</v>
      </c>
    </row>
    <row r="165" spans="12:12" ht="20.100000000000001" customHeight="1"/>
    <row r="166" spans="12:12" ht="20.100000000000001" customHeight="1"/>
    <row r="167" spans="12:12" ht="20.100000000000001" customHeight="1"/>
    <row r="168" spans="12:12" ht="20.100000000000001" customHeight="1"/>
    <row r="169" spans="12:12" ht="20.100000000000001" customHeight="1"/>
    <row r="170" spans="12:12" ht="20.100000000000001" customHeight="1"/>
    <row r="171" spans="12:12" ht="20.100000000000001" customHeight="1"/>
    <row r="172" spans="12:12" ht="20.100000000000001" customHeight="1"/>
    <row r="173" spans="12:12" ht="20.100000000000001" customHeight="1"/>
    <row r="174" spans="12:12" ht="20.100000000000001" customHeight="1"/>
    <row r="175" spans="12:12" ht="20.100000000000001" customHeight="1"/>
    <row r="176" spans="12:12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</sheetData>
  <mergeCells count="10">
    <mergeCell ref="A40:C41"/>
    <mergeCell ref="A56:C57"/>
    <mergeCell ref="A47:C48"/>
    <mergeCell ref="A62:C63"/>
    <mergeCell ref="A20:C21"/>
    <mergeCell ref="B1:C1"/>
    <mergeCell ref="B2:C2"/>
    <mergeCell ref="B3:C3"/>
    <mergeCell ref="A5:C6"/>
    <mergeCell ref="A29:C30"/>
  </mergeCells>
  <phoneticPr fontId="0" type="noConversion"/>
  <pageMargins left="0.51181102362204722" right="0.51181102362204722" top="0.59055118110236227" bottom="0.59055118110236227" header="0.31496062992125984" footer="0.31496062992125984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2"/>
  <sheetViews>
    <sheetView zoomScaleNormal="100" workbookViewId="0">
      <selection activeCell="D1" sqref="D1"/>
    </sheetView>
  </sheetViews>
  <sheetFormatPr defaultColWidth="11.42578125" defaultRowHeight="15"/>
  <cols>
    <col min="1" max="1" width="7.140625" customWidth="1"/>
    <col min="2" max="2" width="34" customWidth="1"/>
    <col min="3" max="3" width="16.42578125" customWidth="1"/>
    <col min="4" max="4" width="5.5703125" customWidth="1"/>
    <col min="5" max="5" width="5.28515625" customWidth="1"/>
    <col min="6" max="6" width="6.140625" customWidth="1"/>
    <col min="7" max="7" width="5.85546875" customWidth="1"/>
    <col min="8" max="8" width="8.28515625" customWidth="1"/>
    <col min="9" max="9" width="1.85546875" customWidth="1"/>
  </cols>
  <sheetData>
    <row r="1" spans="1:9" ht="19.5" customHeight="1">
      <c r="B1" s="205" t="s">
        <v>14</v>
      </c>
      <c r="C1" s="205"/>
    </row>
    <row r="2" spans="1:9" ht="21" customHeight="1">
      <c r="B2" s="206" t="s">
        <v>74</v>
      </c>
      <c r="C2" s="206"/>
    </row>
    <row r="3" spans="1:9" ht="18">
      <c r="B3" s="207" t="s">
        <v>78</v>
      </c>
      <c r="C3" s="207"/>
    </row>
    <row r="4" spans="1:9" ht="11.25" customHeight="1">
      <c r="B4" s="1"/>
      <c r="C4" s="1"/>
    </row>
    <row r="5" spans="1:9" s="6" customFormat="1" ht="15" customHeight="1">
      <c r="A5" s="195" t="s">
        <v>21</v>
      </c>
      <c r="B5" s="196"/>
      <c r="C5" s="197"/>
      <c r="D5"/>
      <c r="E5"/>
      <c r="F5"/>
      <c r="G5"/>
      <c r="H5"/>
    </row>
    <row r="6" spans="1:9">
      <c r="A6" s="198"/>
      <c r="B6" s="199"/>
      <c r="C6" s="200"/>
      <c r="I6" s="7"/>
    </row>
    <row r="7" spans="1:9" ht="15.75" customHeight="1">
      <c r="A7" s="46" t="s">
        <v>0</v>
      </c>
      <c r="B7" s="47" t="s">
        <v>1</v>
      </c>
      <c r="C7" s="48" t="s">
        <v>2</v>
      </c>
      <c r="D7" s="48">
        <v>1</v>
      </c>
      <c r="E7" s="48">
        <v>2</v>
      </c>
      <c r="F7" s="48">
        <v>3</v>
      </c>
      <c r="G7" s="48">
        <v>4</v>
      </c>
      <c r="H7" s="48" t="s">
        <v>4</v>
      </c>
      <c r="I7" s="7"/>
    </row>
    <row r="8" spans="1:9" ht="15.75" customHeight="1">
      <c r="A8" s="50">
        <v>1</v>
      </c>
      <c r="B8" s="82" t="s">
        <v>53</v>
      </c>
      <c r="C8" s="83" t="s">
        <v>54</v>
      </c>
      <c r="D8" s="44">
        <v>100.6</v>
      </c>
      <c r="E8" s="44">
        <v>97.8</v>
      </c>
      <c r="F8" s="23"/>
      <c r="G8" s="23"/>
      <c r="H8" s="35">
        <f>D8+E8</f>
        <v>198.39999999999998</v>
      </c>
    </row>
    <row r="9" spans="1:9" ht="15.75" customHeight="1">
      <c r="A9" s="50">
        <v>2</v>
      </c>
      <c r="B9" s="82" t="s">
        <v>44</v>
      </c>
      <c r="C9" s="83" t="s">
        <v>56</v>
      </c>
      <c r="D9" s="44">
        <v>86.3</v>
      </c>
      <c r="E9" s="44">
        <v>93.2</v>
      </c>
      <c r="F9" s="23"/>
      <c r="G9" s="23"/>
      <c r="H9" s="35">
        <f>SUM(D9:G9)</f>
        <v>179.5</v>
      </c>
    </row>
    <row r="10" spans="1:9" ht="15.75" customHeight="1">
      <c r="A10" s="50">
        <v>3</v>
      </c>
      <c r="B10" s="82" t="s">
        <v>55</v>
      </c>
      <c r="C10" s="83" t="s">
        <v>54</v>
      </c>
      <c r="D10" s="44">
        <v>91</v>
      </c>
      <c r="E10" s="44">
        <v>79.400000000000006</v>
      </c>
      <c r="F10" s="23"/>
      <c r="G10" s="23"/>
      <c r="H10" s="35">
        <f>SUM(D10:G10)</f>
        <v>170.4</v>
      </c>
    </row>
    <row r="11" spans="1:9" ht="15.75" customHeight="1">
      <c r="A11" s="50" t="s">
        <v>47</v>
      </c>
      <c r="B11" s="82" t="s">
        <v>87</v>
      </c>
      <c r="C11" s="83" t="s">
        <v>54</v>
      </c>
      <c r="D11" s="59">
        <v>86.1</v>
      </c>
      <c r="E11" s="59">
        <v>80.900000000000006</v>
      </c>
      <c r="F11" s="23"/>
      <c r="G11" s="23"/>
      <c r="H11" s="35">
        <f>SUM(D11:G11)</f>
        <v>167</v>
      </c>
      <c r="I11" s="7"/>
    </row>
    <row r="12" spans="1:9" ht="6.75" customHeight="1">
      <c r="I12" s="10"/>
    </row>
    <row r="13" spans="1:9" s="6" customFormat="1" ht="13.5" customHeight="1">
      <c r="A13" s="195" t="s">
        <v>20</v>
      </c>
      <c r="B13" s="214"/>
      <c r="C13" s="215"/>
      <c r="D13" s="45"/>
      <c r="E13" s="45"/>
      <c r="F13" s="45"/>
      <c r="G13" s="45"/>
      <c r="H13" s="45"/>
    </row>
    <row r="14" spans="1:9" s="6" customFormat="1" ht="12.75">
      <c r="A14" s="216"/>
      <c r="B14" s="217"/>
      <c r="C14" s="218"/>
      <c r="D14" s="45"/>
      <c r="E14" s="45"/>
      <c r="F14" s="45"/>
      <c r="G14" s="45"/>
      <c r="H14" s="45"/>
    </row>
    <row r="15" spans="1:9" s="5" customFormat="1" ht="15.75" customHeight="1">
      <c r="A15" s="46" t="s">
        <v>0</v>
      </c>
      <c r="B15" s="47" t="s">
        <v>1</v>
      </c>
      <c r="C15" s="48" t="s">
        <v>2</v>
      </c>
      <c r="D15" s="48">
        <v>1</v>
      </c>
      <c r="E15" s="48">
        <v>2</v>
      </c>
      <c r="F15" s="48">
        <v>3</v>
      </c>
      <c r="G15" s="48">
        <v>4</v>
      </c>
      <c r="H15" s="48" t="s">
        <v>4</v>
      </c>
    </row>
    <row r="16" spans="1:9" ht="15.75" customHeight="1">
      <c r="A16" s="50">
        <v>1</v>
      </c>
      <c r="B16" s="82" t="s">
        <v>57</v>
      </c>
      <c r="C16" s="83" t="s">
        <v>58</v>
      </c>
      <c r="D16" s="44">
        <v>96.1</v>
      </c>
      <c r="E16" s="44">
        <v>96.3</v>
      </c>
      <c r="F16" s="23"/>
      <c r="G16" s="23"/>
      <c r="H16" s="35">
        <f t="shared" ref="H16:H22" si="0">SUM(D16:G16)</f>
        <v>192.39999999999998</v>
      </c>
    </row>
    <row r="17" spans="1:9" ht="15.75" customHeight="1">
      <c r="A17" s="50">
        <v>2</v>
      </c>
      <c r="B17" s="82" t="s">
        <v>36</v>
      </c>
      <c r="C17" s="83" t="s">
        <v>54</v>
      </c>
      <c r="D17" s="44">
        <v>92.7</v>
      </c>
      <c r="E17" s="44">
        <v>95.4</v>
      </c>
      <c r="F17" s="23"/>
      <c r="G17" s="23"/>
      <c r="H17" s="35">
        <f t="shared" si="0"/>
        <v>188.10000000000002</v>
      </c>
    </row>
    <row r="18" spans="1:9" ht="15.75" customHeight="1">
      <c r="A18" s="50">
        <v>3</v>
      </c>
      <c r="B18" s="82" t="s">
        <v>46</v>
      </c>
      <c r="C18" s="83" t="s">
        <v>54</v>
      </c>
      <c r="D18" s="59">
        <v>92.4</v>
      </c>
      <c r="E18" s="59">
        <v>88.2</v>
      </c>
      <c r="F18" s="23"/>
      <c r="G18" s="23"/>
      <c r="H18" s="35">
        <f t="shared" si="0"/>
        <v>180.60000000000002</v>
      </c>
    </row>
    <row r="19" spans="1:9" ht="15.75" customHeight="1">
      <c r="A19" s="50">
        <v>4</v>
      </c>
      <c r="B19" s="82" t="s">
        <v>59</v>
      </c>
      <c r="C19" s="83" t="s">
        <v>60</v>
      </c>
      <c r="D19" s="44">
        <v>87</v>
      </c>
      <c r="E19" s="44">
        <v>93.1</v>
      </c>
      <c r="F19" s="23"/>
      <c r="G19" s="23"/>
      <c r="H19" s="35">
        <f t="shared" si="0"/>
        <v>180.1</v>
      </c>
    </row>
    <row r="20" spans="1:9" ht="15.75" customHeight="1">
      <c r="A20" s="50">
        <v>5</v>
      </c>
      <c r="B20" s="82" t="s">
        <v>61</v>
      </c>
      <c r="C20" s="83" t="s">
        <v>58</v>
      </c>
      <c r="D20" s="44">
        <v>93.3</v>
      </c>
      <c r="E20" s="44">
        <v>85.2</v>
      </c>
      <c r="F20" s="23"/>
      <c r="G20" s="23"/>
      <c r="H20" s="35">
        <f t="shared" si="0"/>
        <v>178.5</v>
      </c>
    </row>
    <row r="21" spans="1:9" ht="15.75" customHeight="1">
      <c r="A21" s="50">
        <v>6</v>
      </c>
      <c r="B21" s="82" t="s">
        <v>62</v>
      </c>
      <c r="C21" s="83" t="s">
        <v>60</v>
      </c>
      <c r="D21" s="44">
        <v>90</v>
      </c>
      <c r="E21" s="44">
        <v>82</v>
      </c>
      <c r="F21" s="23"/>
      <c r="G21" s="23"/>
      <c r="H21" s="35">
        <f t="shared" si="0"/>
        <v>172</v>
      </c>
    </row>
    <row r="22" spans="1:9" ht="15.75" customHeight="1">
      <c r="A22" s="50">
        <v>7</v>
      </c>
      <c r="B22" s="82" t="s">
        <v>63</v>
      </c>
      <c r="C22" s="83" t="s">
        <v>58</v>
      </c>
      <c r="D22" s="44">
        <v>70.7</v>
      </c>
      <c r="E22" s="44">
        <v>78.900000000000006</v>
      </c>
      <c r="F22" s="23"/>
      <c r="G22" s="23"/>
      <c r="H22" s="35">
        <f t="shared" si="0"/>
        <v>149.60000000000002</v>
      </c>
    </row>
    <row r="23" spans="1:9" ht="15.75" customHeight="1">
      <c r="A23" s="50"/>
      <c r="B23" s="3"/>
      <c r="C23" s="3"/>
      <c r="D23" s="59"/>
      <c r="E23" s="59"/>
      <c r="F23" s="23"/>
      <c r="G23" s="23"/>
      <c r="H23" s="22"/>
    </row>
    <row r="24" spans="1:9" ht="7.5" customHeight="1"/>
    <row r="25" spans="1:9" ht="16.5" customHeight="1">
      <c r="A25" s="195" t="s">
        <v>22</v>
      </c>
      <c r="B25" s="196"/>
      <c r="C25" s="197"/>
      <c r="D25" s="11"/>
      <c r="E25" s="11"/>
      <c r="F25" s="11"/>
      <c r="G25" s="11"/>
      <c r="H25" s="11"/>
      <c r="I25" s="12"/>
    </row>
    <row r="26" spans="1:9" ht="15.75">
      <c r="A26" s="198"/>
      <c r="B26" s="199"/>
      <c r="C26" s="200"/>
      <c r="D26" s="11"/>
      <c r="E26" s="11"/>
      <c r="F26" s="11"/>
      <c r="G26" s="11"/>
      <c r="H26" s="11"/>
      <c r="I26" s="12"/>
    </row>
    <row r="27" spans="1:9" s="5" customFormat="1" ht="15.75" customHeight="1">
      <c r="A27" s="46" t="s">
        <v>0</v>
      </c>
      <c r="B27" s="47" t="s">
        <v>1</v>
      </c>
      <c r="C27" s="48" t="s">
        <v>2</v>
      </c>
      <c r="D27" s="48">
        <v>1</v>
      </c>
      <c r="E27" s="48">
        <v>2</v>
      </c>
      <c r="F27" s="48">
        <v>3</v>
      </c>
      <c r="G27" s="48">
        <v>4</v>
      </c>
      <c r="H27" s="48" t="s">
        <v>4</v>
      </c>
    </row>
    <row r="28" spans="1:9" ht="15.75" customHeight="1">
      <c r="A28" s="50">
        <v>1</v>
      </c>
      <c r="B28" s="82" t="s">
        <v>64</v>
      </c>
      <c r="C28" s="83" t="s">
        <v>54</v>
      </c>
      <c r="D28" s="44">
        <v>100.5</v>
      </c>
      <c r="E28" s="44">
        <v>100.5</v>
      </c>
      <c r="F28" s="23"/>
      <c r="G28" s="23"/>
      <c r="H28" s="35">
        <f>SUM(D28:G28)</f>
        <v>201</v>
      </c>
      <c r="I28" s="7"/>
    </row>
    <row r="29" spans="1:9" ht="15.75" customHeight="1">
      <c r="A29" s="50">
        <v>2</v>
      </c>
      <c r="B29" s="82" t="s">
        <v>37</v>
      </c>
      <c r="C29" s="83" t="s">
        <v>54</v>
      </c>
      <c r="D29" s="44">
        <v>97.2</v>
      </c>
      <c r="E29" s="44">
        <v>96.8</v>
      </c>
      <c r="F29" s="23"/>
      <c r="G29" s="23"/>
      <c r="H29" s="35">
        <f>SUM(D29:G29)</f>
        <v>194</v>
      </c>
      <c r="I29" s="7"/>
    </row>
    <row r="30" spans="1:9" ht="15.75" customHeight="1">
      <c r="A30" s="50">
        <v>3</v>
      </c>
      <c r="B30" s="82" t="s">
        <v>38</v>
      </c>
      <c r="C30" s="83" t="s">
        <v>58</v>
      </c>
      <c r="D30" s="44">
        <v>82.5</v>
      </c>
      <c r="E30" s="44">
        <v>93</v>
      </c>
      <c r="F30" s="23"/>
      <c r="G30" s="23"/>
      <c r="H30" s="35">
        <f>SUM(D30:G30)</f>
        <v>175.5</v>
      </c>
      <c r="I30" s="7"/>
    </row>
    <row r="31" spans="1:9" ht="15.75" customHeight="1">
      <c r="A31" s="50">
        <v>4</v>
      </c>
      <c r="B31" s="82" t="s">
        <v>28</v>
      </c>
      <c r="C31" s="83" t="s">
        <v>54</v>
      </c>
      <c r="D31" s="44"/>
      <c r="E31" s="44"/>
      <c r="F31" s="23"/>
      <c r="G31" s="23"/>
      <c r="H31" s="35">
        <f>SUM(D31:G31)</f>
        <v>0</v>
      </c>
      <c r="I31" s="7"/>
    </row>
    <row r="32" spans="1:9" ht="15.75" customHeight="1">
      <c r="A32" s="50">
        <v>5</v>
      </c>
      <c r="B32" s="82" t="s">
        <v>65</v>
      </c>
      <c r="C32" s="83" t="s">
        <v>60</v>
      </c>
      <c r="D32" s="59"/>
      <c r="E32" s="59"/>
      <c r="F32" s="23"/>
      <c r="G32" s="23"/>
      <c r="H32" s="35">
        <f>SUM(D32:G32)</f>
        <v>0</v>
      </c>
      <c r="I32" s="7"/>
    </row>
    <row r="33" spans="1:9" s="5" customFormat="1" ht="21.75" customHeight="1">
      <c r="A33"/>
      <c r="B33"/>
      <c r="C33"/>
      <c r="D33"/>
      <c r="E33"/>
      <c r="F33"/>
      <c r="G33"/>
      <c r="H33"/>
    </row>
    <row r="34" spans="1:9" ht="15.75" customHeight="1">
      <c r="A34" s="195" t="s">
        <v>25</v>
      </c>
      <c r="B34" s="196"/>
      <c r="C34" s="197"/>
      <c r="D34" s="9"/>
      <c r="E34" s="9"/>
      <c r="F34" s="9"/>
      <c r="G34" s="9"/>
      <c r="H34" s="9"/>
      <c r="I34" s="10"/>
    </row>
    <row r="35" spans="1:9" s="5" customFormat="1" ht="15.75">
      <c r="A35" s="198"/>
      <c r="B35" s="199"/>
      <c r="C35" s="200"/>
      <c r="D35" s="9"/>
      <c r="E35" s="9"/>
      <c r="F35" s="9"/>
      <c r="G35" s="9"/>
      <c r="H35" s="9"/>
    </row>
    <row r="36" spans="1:9" s="6" customFormat="1" ht="15.75" customHeight="1">
      <c r="A36" s="46" t="s">
        <v>0</v>
      </c>
      <c r="B36" s="47" t="s">
        <v>1</v>
      </c>
      <c r="C36" s="48" t="s">
        <v>2</v>
      </c>
      <c r="D36" s="48">
        <v>1</v>
      </c>
      <c r="E36" s="48">
        <v>2</v>
      </c>
      <c r="F36" s="48">
        <v>3</v>
      </c>
      <c r="G36" s="48">
        <v>4</v>
      </c>
      <c r="H36" s="48" t="s">
        <v>4</v>
      </c>
      <c r="I36" s="6" t="s">
        <v>5</v>
      </c>
    </row>
    <row r="37" spans="1:9" s="6" customFormat="1" ht="15.75" customHeight="1">
      <c r="A37" s="50">
        <v>1</v>
      </c>
      <c r="B37" s="82" t="s">
        <v>45</v>
      </c>
      <c r="C37" s="83" t="s">
        <v>66</v>
      </c>
      <c r="D37" s="44">
        <v>99.2</v>
      </c>
      <c r="E37" s="44">
        <v>101.2</v>
      </c>
      <c r="F37" s="23"/>
      <c r="G37" s="23"/>
      <c r="H37" s="35">
        <f t="shared" ref="H37:H45" si="1">SUM(D37:G37)</f>
        <v>200.4</v>
      </c>
    </row>
    <row r="38" spans="1:9" s="6" customFormat="1" ht="15.75" customHeight="1">
      <c r="A38" s="50">
        <v>2</v>
      </c>
      <c r="B38" s="82" t="s">
        <v>89</v>
      </c>
      <c r="C38" s="83" t="s">
        <v>60</v>
      </c>
      <c r="D38" s="58">
        <v>98.7</v>
      </c>
      <c r="E38" s="58">
        <v>94.5</v>
      </c>
      <c r="F38" s="23"/>
      <c r="G38" s="23"/>
      <c r="H38" s="35">
        <f t="shared" si="1"/>
        <v>193.2</v>
      </c>
    </row>
    <row r="39" spans="1:9" s="6" customFormat="1" ht="15.75" customHeight="1">
      <c r="A39" s="50">
        <v>3</v>
      </c>
      <c r="B39" s="82" t="s">
        <v>67</v>
      </c>
      <c r="C39" s="83" t="s">
        <v>58</v>
      </c>
      <c r="D39" s="44">
        <v>92.5</v>
      </c>
      <c r="E39" s="44">
        <v>93.2</v>
      </c>
      <c r="F39" s="23"/>
      <c r="G39" s="23"/>
      <c r="H39" s="35">
        <f t="shared" si="1"/>
        <v>185.7</v>
      </c>
    </row>
    <row r="40" spans="1:9" s="6" customFormat="1" ht="15.75" customHeight="1">
      <c r="A40" s="50">
        <v>4</v>
      </c>
      <c r="B40" s="82" t="s">
        <v>69</v>
      </c>
      <c r="C40" s="83" t="s">
        <v>58</v>
      </c>
      <c r="D40" s="44">
        <v>86.1</v>
      </c>
      <c r="E40" s="44">
        <v>87.4</v>
      </c>
      <c r="F40" s="23"/>
      <c r="G40" s="23"/>
      <c r="H40" s="35">
        <f t="shared" si="1"/>
        <v>173.5</v>
      </c>
    </row>
    <row r="41" spans="1:9" s="6" customFormat="1" ht="15.75" customHeight="1">
      <c r="A41" s="50">
        <v>5</v>
      </c>
      <c r="B41" s="82" t="s">
        <v>68</v>
      </c>
      <c r="C41" s="83" t="s">
        <v>58</v>
      </c>
      <c r="D41" s="44">
        <v>91.6</v>
      </c>
      <c r="E41" s="44">
        <v>81.2</v>
      </c>
      <c r="F41" s="23"/>
      <c r="G41" s="23"/>
      <c r="H41" s="35">
        <f t="shared" si="1"/>
        <v>172.8</v>
      </c>
    </row>
    <row r="42" spans="1:9" s="6" customFormat="1" ht="15.75" customHeight="1">
      <c r="A42" s="50">
        <v>6</v>
      </c>
      <c r="B42" s="82" t="s">
        <v>19</v>
      </c>
      <c r="C42" s="83" t="s">
        <v>56</v>
      </c>
      <c r="D42" s="44">
        <v>81.5</v>
      </c>
      <c r="E42" s="44">
        <v>87.9</v>
      </c>
      <c r="F42" s="23"/>
      <c r="G42" s="23"/>
      <c r="H42" s="35">
        <f t="shared" si="1"/>
        <v>169.4</v>
      </c>
    </row>
    <row r="43" spans="1:9" s="6" customFormat="1" ht="15.75" customHeight="1">
      <c r="A43" s="50">
        <v>7</v>
      </c>
      <c r="B43" s="82" t="s">
        <v>33</v>
      </c>
      <c r="C43" s="83" t="s">
        <v>60</v>
      </c>
      <c r="D43" s="44">
        <v>81.2</v>
      </c>
      <c r="E43" s="44">
        <v>83.5</v>
      </c>
      <c r="F43" s="23"/>
      <c r="G43" s="23"/>
      <c r="H43" s="35">
        <f t="shared" si="1"/>
        <v>164.7</v>
      </c>
    </row>
    <row r="44" spans="1:9" s="6" customFormat="1" ht="15.75" customHeight="1">
      <c r="A44" s="50">
        <v>8</v>
      </c>
      <c r="B44" s="82" t="s">
        <v>70</v>
      </c>
      <c r="C44" s="83" t="s">
        <v>54</v>
      </c>
      <c r="D44" s="44"/>
      <c r="E44" s="44"/>
      <c r="F44" s="23"/>
      <c r="G44" s="23"/>
      <c r="H44" s="35">
        <f t="shared" si="1"/>
        <v>0</v>
      </c>
    </row>
    <row r="45" spans="1:9" s="6" customFormat="1" ht="15.75" customHeight="1">
      <c r="A45" s="50">
        <v>9</v>
      </c>
      <c r="B45" s="82" t="s">
        <v>52</v>
      </c>
      <c r="C45" s="83" t="s">
        <v>71</v>
      </c>
      <c r="D45" s="44"/>
      <c r="E45" s="44"/>
      <c r="F45" s="23"/>
      <c r="G45" s="23"/>
      <c r="H45" s="35">
        <f t="shared" si="1"/>
        <v>0</v>
      </c>
    </row>
    <row r="46" spans="1:9" ht="7.5" customHeight="1">
      <c r="F46" s="31"/>
      <c r="G46" s="31"/>
      <c r="I46" s="12"/>
    </row>
    <row r="47" spans="1:9" ht="16.5" customHeight="1">
      <c r="A47" s="195" t="s">
        <v>23</v>
      </c>
      <c r="B47" s="196"/>
      <c r="C47" s="197"/>
      <c r="D47" s="13"/>
      <c r="E47" s="13"/>
      <c r="F47" s="32"/>
      <c r="G47" s="32"/>
      <c r="H47" s="13"/>
      <c r="I47" s="12"/>
    </row>
    <row r="48" spans="1:9" ht="15.75">
      <c r="A48" s="198"/>
      <c r="B48" s="199"/>
      <c r="C48" s="200"/>
      <c r="D48" s="13"/>
      <c r="E48" s="13"/>
      <c r="F48" s="32"/>
      <c r="G48" s="32"/>
      <c r="H48" s="13"/>
      <c r="I48" s="12"/>
    </row>
    <row r="49" spans="1:9" s="5" customFormat="1" ht="15.75" customHeight="1">
      <c r="A49" s="46" t="s">
        <v>0</v>
      </c>
      <c r="B49" s="47" t="s">
        <v>1</v>
      </c>
      <c r="C49" s="87" t="s">
        <v>2</v>
      </c>
      <c r="D49" s="48">
        <v>1</v>
      </c>
      <c r="E49" s="48">
        <v>2</v>
      </c>
      <c r="F49" s="51">
        <v>3</v>
      </c>
      <c r="G49" s="51">
        <v>4</v>
      </c>
      <c r="H49" s="48" t="s">
        <v>4</v>
      </c>
    </row>
    <row r="50" spans="1:9" ht="15.75" customHeight="1">
      <c r="A50" s="50">
        <v>1</v>
      </c>
      <c r="B50" s="82" t="s">
        <v>18</v>
      </c>
      <c r="C50" s="83" t="s">
        <v>54</v>
      </c>
      <c r="D50" s="44">
        <v>102.2</v>
      </c>
      <c r="E50" s="44">
        <v>101.7</v>
      </c>
      <c r="F50" s="44">
        <v>103.2</v>
      </c>
      <c r="G50" s="44">
        <v>104.7</v>
      </c>
      <c r="H50" s="35">
        <f>SUM(D50:G50)</f>
        <v>411.8</v>
      </c>
      <c r="I50" s="7"/>
    </row>
    <row r="51" spans="1:9" ht="8.25" customHeight="1">
      <c r="F51" s="31"/>
      <c r="G51" s="31"/>
      <c r="I51" s="12" t="s">
        <v>5</v>
      </c>
    </row>
    <row r="52" spans="1:9" ht="15.75" customHeight="1">
      <c r="A52" s="195" t="s">
        <v>24</v>
      </c>
      <c r="B52" s="196"/>
      <c r="C52" s="197"/>
      <c r="D52" s="13"/>
      <c r="E52" s="13"/>
      <c r="F52" s="32"/>
      <c r="G52" s="32"/>
      <c r="H52" s="13"/>
      <c r="I52" s="7" t="s">
        <v>5</v>
      </c>
    </row>
    <row r="53" spans="1:9" ht="15.75">
      <c r="A53" s="198"/>
      <c r="B53" s="199"/>
      <c r="C53" s="200"/>
      <c r="D53" s="13"/>
      <c r="E53" s="13"/>
      <c r="F53" s="32"/>
      <c r="G53" s="32"/>
      <c r="H53" s="13"/>
      <c r="I53" s="7" t="s">
        <v>5</v>
      </c>
    </row>
    <row r="54" spans="1:9" ht="15.75" customHeight="1">
      <c r="A54" s="46" t="s">
        <v>0</v>
      </c>
      <c r="B54" s="47" t="s">
        <v>1</v>
      </c>
      <c r="C54" s="48" t="s">
        <v>2</v>
      </c>
      <c r="D54" s="48">
        <v>1</v>
      </c>
      <c r="E54" s="48">
        <v>2</v>
      </c>
      <c r="F54" s="51">
        <v>3</v>
      </c>
      <c r="G54" s="51">
        <v>4</v>
      </c>
      <c r="H54" s="48" t="s">
        <v>4</v>
      </c>
      <c r="I54" s="7" t="s">
        <v>5</v>
      </c>
    </row>
    <row r="55" spans="1:9" ht="15.75" customHeight="1">
      <c r="A55" s="50">
        <v>1</v>
      </c>
      <c r="B55" s="82" t="s">
        <v>90</v>
      </c>
      <c r="C55" s="83" t="s">
        <v>56</v>
      </c>
      <c r="D55" s="44">
        <v>100.9</v>
      </c>
      <c r="E55" s="44">
        <v>98.5</v>
      </c>
      <c r="F55" s="44">
        <v>99.3</v>
      </c>
      <c r="G55" s="44">
        <v>99.5</v>
      </c>
      <c r="H55" s="35">
        <f t="shared" ref="H55:H60" si="2">SUM(D55:G55)</f>
        <v>398.2</v>
      </c>
      <c r="I55" t="s">
        <v>5</v>
      </c>
    </row>
    <row r="56" spans="1:9" ht="15.75" customHeight="1">
      <c r="A56" s="50">
        <v>2</v>
      </c>
      <c r="B56" s="82" t="s">
        <v>16</v>
      </c>
      <c r="C56" s="83" t="s">
        <v>60</v>
      </c>
      <c r="D56" s="44">
        <v>96.1</v>
      </c>
      <c r="E56" s="44">
        <v>97.8</v>
      </c>
      <c r="F56" s="44">
        <v>97.6</v>
      </c>
      <c r="G56" s="44">
        <v>100</v>
      </c>
      <c r="H56" s="35">
        <f t="shared" si="2"/>
        <v>391.5</v>
      </c>
      <c r="I56" s="7"/>
    </row>
    <row r="57" spans="1:9" ht="15.75" customHeight="1">
      <c r="A57" s="50">
        <v>3</v>
      </c>
      <c r="B57" s="82" t="s">
        <v>27</v>
      </c>
      <c r="C57" s="83" t="s">
        <v>60</v>
      </c>
      <c r="D57" s="44">
        <v>93.4</v>
      </c>
      <c r="E57" s="44">
        <v>88.3</v>
      </c>
      <c r="F57" s="44">
        <v>92.3</v>
      </c>
      <c r="G57" s="44">
        <v>93.4</v>
      </c>
      <c r="H57" s="35">
        <f t="shared" si="2"/>
        <v>367.4</v>
      </c>
      <c r="I57" s="7"/>
    </row>
    <row r="58" spans="1:9" ht="15.75" customHeight="1">
      <c r="A58" s="50">
        <v>4</v>
      </c>
      <c r="B58" s="82" t="s">
        <v>40</v>
      </c>
      <c r="C58" s="83" t="s">
        <v>54</v>
      </c>
      <c r="D58" s="44">
        <v>90.2</v>
      </c>
      <c r="E58" s="44">
        <v>90.2</v>
      </c>
      <c r="F58" s="44">
        <v>94.6</v>
      </c>
      <c r="G58" s="44">
        <v>92.1</v>
      </c>
      <c r="H58" s="35">
        <f t="shared" si="2"/>
        <v>367.1</v>
      </c>
      <c r="I58" s="7"/>
    </row>
    <row r="59" spans="1:9" ht="15.75" customHeight="1">
      <c r="A59" s="50">
        <v>5</v>
      </c>
      <c r="B59" s="82" t="s">
        <v>17</v>
      </c>
      <c r="C59" s="83" t="s">
        <v>54</v>
      </c>
      <c r="D59" s="44">
        <v>88.1</v>
      </c>
      <c r="E59" s="44">
        <v>82.5</v>
      </c>
      <c r="F59" s="44">
        <v>88.8</v>
      </c>
      <c r="G59" s="44">
        <v>83.9</v>
      </c>
      <c r="H59" s="35">
        <f t="shared" si="2"/>
        <v>343.29999999999995</v>
      </c>
      <c r="I59" s="7"/>
    </row>
    <row r="60" spans="1:9" ht="15.75" customHeight="1">
      <c r="A60" s="50" t="s">
        <v>49</v>
      </c>
      <c r="B60" s="82" t="s">
        <v>77</v>
      </c>
      <c r="C60" s="83" t="s">
        <v>56</v>
      </c>
      <c r="D60" s="44">
        <v>86.8</v>
      </c>
      <c r="E60" s="44">
        <v>82.7</v>
      </c>
      <c r="F60" s="44">
        <v>78.8</v>
      </c>
      <c r="G60" s="44">
        <v>81.400000000000006</v>
      </c>
      <c r="H60" s="35">
        <f t="shared" si="2"/>
        <v>329.70000000000005</v>
      </c>
      <c r="I60" s="7"/>
    </row>
    <row r="61" spans="1:9" ht="15.75" customHeight="1">
      <c r="A61" s="195" t="s">
        <v>72</v>
      </c>
      <c r="B61" s="196"/>
      <c r="C61" s="197"/>
      <c r="D61" s="13"/>
      <c r="E61" s="13"/>
      <c r="F61" s="32"/>
      <c r="G61" s="32"/>
      <c r="H61" s="39"/>
      <c r="I61" s="7"/>
    </row>
    <row r="62" spans="1:9" ht="15.75" customHeight="1">
      <c r="A62" s="198"/>
      <c r="B62" s="199"/>
      <c r="C62" s="200"/>
      <c r="D62" s="13"/>
      <c r="E62" s="13"/>
      <c r="F62" s="32"/>
      <c r="G62" s="32"/>
      <c r="H62" s="39"/>
      <c r="I62" s="7"/>
    </row>
    <row r="63" spans="1:9" ht="15.75" customHeight="1">
      <c r="A63" s="46" t="s">
        <v>0</v>
      </c>
      <c r="B63" s="47" t="s">
        <v>1</v>
      </c>
      <c r="C63" s="48" t="s">
        <v>2</v>
      </c>
      <c r="D63" s="48">
        <v>1</v>
      </c>
      <c r="E63" s="48">
        <v>2</v>
      </c>
      <c r="F63" s="51">
        <v>3</v>
      </c>
      <c r="G63" s="51">
        <v>4</v>
      </c>
      <c r="H63" s="93" t="s">
        <v>4</v>
      </c>
      <c r="I63" s="7"/>
    </row>
    <row r="64" spans="1:9" ht="15.75" customHeight="1">
      <c r="A64" s="50">
        <v>1</v>
      </c>
      <c r="B64" s="82" t="s">
        <v>6</v>
      </c>
      <c r="C64" s="83" t="s">
        <v>54</v>
      </c>
      <c r="D64" s="44">
        <v>103.3</v>
      </c>
      <c r="E64" s="44">
        <v>97.3</v>
      </c>
      <c r="F64" s="44">
        <v>102.1</v>
      </c>
      <c r="G64" s="44">
        <v>100.1</v>
      </c>
      <c r="H64" s="35">
        <f>SUM(D64:G64)</f>
        <v>402.79999999999995</v>
      </c>
      <c r="I64" s="7"/>
    </row>
    <row r="65" spans="1:9" ht="15.75" customHeight="1">
      <c r="A65" s="19"/>
      <c r="B65" s="20"/>
      <c r="C65" s="20"/>
      <c r="D65" s="91"/>
      <c r="E65" s="91"/>
      <c r="F65" s="92"/>
      <c r="G65" s="92"/>
      <c r="H65" s="41"/>
      <c r="I65" s="7"/>
    </row>
    <row r="66" spans="1:9" ht="15.75" customHeight="1">
      <c r="A66" s="195" t="s">
        <v>31</v>
      </c>
      <c r="B66" s="196"/>
      <c r="C66" s="197"/>
      <c r="D66" s="14"/>
      <c r="E66" s="14"/>
      <c r="F66" s="33"/>
      <c r="G66" s="33"/>
      <c r="H66" s="14"/>
    </row>
    <row r="67" spans="1:9" ht="15.75">
      <c r="A67" s="198"/>
      <c r="B67" s="199"/>
      <c r="C67" s="200"/>
      <c r="D67" s="14"/>
      <c r="E67" s="14"/>
      <c r="F67" s="33"/>
      <c r="G67" s="33"/>
      <c r="H67" s="14"/>
    </row>
    <row r="68" spans="1:9" ht="15.75" customHeight="1">
      <c r="A68" s="46" t="s">
        <v>0</v>
      </c>
      <c r="B68" s="47" t="s">
        <v>1</v>
      </c>
      <c r="C68" s="48" t="s">
        <v>2</v>
      </c>
      <c r="D68" s="48">
        <v>1</v>
      </c>
      <c r="E68" s="48">
        <v>2</v>
      </c>
      <c r="F68" s="51">
        <v>3</v>
      </c>
      <c r="G68" s="51">
        <v>4</v>
      </c>
      <c r="H68" s="48" t="s">
        <v>4</v>
      </c>
    </row>
    <row r="69" spans="1:9" ht="15.75" customHeight="1">
      <c r="A69" s="50" t="s">
        <v>7</v>
      </c>
      <c r="B69" s="82" t="s">
        <v>73</v>
      </c>
      <c r="C69" s="83" t="s">
        <v>54</v>
      </c>
      <c r="D69" s="44">
        <v>80</v>
      </c>
      <c r="E69" s="44">
        <v>79</v>
      </c>
      <c r="F69" s="44"/>
      <c r="G69" s="44"/>
      <c r="H69" s="35">
        <f>D69+E69</f>
        <v>159</v>
      </c>
      <c r="I69" s="7"/>
    </row>
    <row r="70" spans="1:9" ht="8.25" customHeight="1">
      <c r="F70" s="31"/>
      <c r="G70" s="31"/>
      <c r="I70" s="12"/>
    </row>
    <row r="71" spans="1:9" ht="15.75" customHeight="1">
      <c r="A71" s="195" t="s">
        <v>31</v>
      </c>
      <c r="B71" s="196"/>
      <c r="C71" s="197"/>
      <c r="D71" s="73"/>
      <c r="E71" s="73"/>
      <c r="F71" s="73"/>
      <c r="G71" s="73"/>
      <c r="H71" s="73"/>
    </row>
    <row r="72" spans="1:9" ht="15.75">
      <c r="A72" s="201"/>
      <c r="B72" s="202"/>
      <c r="C72" s="203"/>
      <c r="D72" s="73"/>
      <c r="E72" s="73"/>
      <c r="F72" s="73"/>
      <c r="G72" s="73"/>
      <c r="H72" s="73"/>
    </row>
    <row r="73" spans="1:9" ht="15.75" customHeight="1">
      <c r="A73" s="46" t="s">
        <v>0</v>
      </c>
      <c r="B73" s="47" t="s">
        <v>1</v>
      </c>
      <c r="C73" s="48" t="s">
        <v>2</v>
      </c>
      <c r="D73" s="48">
        <v>1</v>
      </c>
      <c r="E73" s="48">
        <v>2</v>
      </c>
      <c r="F73" s="51">
        <v>3</v>
      </c>
      <c r="G73" s="51">
        <v>4</v>
      </c>
      <c r="H73" s="48" t="s">
        <v>4</v>
      </c>
    </row>
    <row r="74" spans="1:9" ht="15.75" customHeight="1">
      <c r="A74" s="50" t="s">
        <v>7</v>
      </c>
      <c r="B74" s="82" t="s">
        <v>75</v>
      </c>
      <c r="C74" s="83" t="s">
        <v>76</v>
      </c>
      <c r="D74" s="44">
        <v>86</v>
      </c>
      <c r="E74" s="44">
        <v>91</v>
      </c>
      <c r="F74" s="44">
        <v>87</v>
      </c>
      <c r="G74" s="44">
        <v>86</v>
      </c>
      <c r="H74" s="35">
        <f>D74+E74</f>
        <v>177</v>
      </c>
    </row>
    <row r="75" spans="1:9" ht="15.75" customHeight="1">
      <c r="A75" s="78"/>
      <c r="B75" s="80"/>
      <c r="C75" s="80"/>
      <c r="D75" s="79"/>
      <c r="E75" s="79"/>
      <c r="F75" s="44"/>
      <c r="G75" s="44"/>
      <c r="H75" s="79"/>
    </row>
    <row r="76" spans="1:9">
      <c r="A76" s="19"/>
      <c r="B76" s="81"/>
      <c r="C76" s="81"/>
      <c r="D76" s="21"/>
      <c r="E76" s="21"/>
      <c r="F76" s="21"/>
      <c r="G76" s="21"/>
      <c r="H76" s="21"/>
    </row>
    <row r="77" spans="1:9">
      <c r="A77" s="220" t="s">
        <v>29</v>
      </c>
      <c r="B77" s="220"/>
      <c r="C77" s="220"/>
      <c r="D77" s="220"/>
      <c r="E77" s="220"/>
      <c r="F77" s="220"/>
      <c r="G77" s="220"/>
      <c r="H77" s="220"/>
    </row>
    <row r="78" spans="1:9" ht="15.75">
      <c r="A78" s="17"/>
      <c r="B78" s="17"/>
      <c r="C78" s="17"/>
      <c r="D78" s="15"/>
      <c r="E78" s="15"/>
      <c r="F78" s="15"/>
      <c r="G78" s="15"/>
      <c r="H78" s="15"/>
    </row>
    <row r="79" spans="1:9" ht="15.75">
      <c r="A79" s="194" t="s">
        <v>10</v>
      </c>
      <c r="B79" s="194"/>
      <c r="C79" s="194"/>
      <c r="D79" s="17"/>
      <c r="E79" s="17"/>
      <c r="F79" s="16" t="s">
        <v>34</v>
      </c>
      <c r="G79" s="16"/>
      <c r="H79" s="16"/>
    </row>
    <row r="80" spans="1:9" ht="8.25" customHeight="1">
      <c r="A80" s="18"/>
      <c r="B80" s="18"/>
      <c r="C80" s="18"/>
      <c r="D80" s="17"/>
      <c r="E80" s="17"/>
      <c r="F80" s="17"/>
      <c r="G80" s="17"/>
      <c r="H80" s="17"/>
    </row>
    <row r="81" spans="1:8" ht="15.75">
      <c r="A81" s="194" t="s">
        <v>39</v>
      </c>
      <c r="B81" s="194"/>
      <c r="C81" s="194"/>
      <c r="D81" s="17"/>
      <c r="E81" s="17"/>
      <c r="F81" s="16" t="s">
        <v>35</v>
      </c>
      <c r="G81" s="16"/>
      <c r="H81" s="16"/>
    </row>
    <row r="82" spans="1:8" ht="6" customHeight="1"/>
  </sheetData>
  <mergeCells count="15">
    <mergeCell ref="B1:C1"/>
    <mergeCell ref="B2:C2"/>
    <mergeCell ref="B3:C3"/>
    <mergeCell ref="A13:C14"/>
    <mergeCell ref="A5:C6"/>
    <mergeCell ref="A47:C48"/>
    <mergeCell ref="A25:C26"/>
    <mergeCell ref="A34:C35"/>
    <mergeCell ref="A79:C79"/>
    <mergeCell ref="A81:C81"/>
    <mergeCell ref="A52:C53"/>
    <mergeCell ref="A66:C67"/>
    <mergeCell ref="A71:C72"/>
    <mergeCell ref="A77:H77"/>
    <mergeCell ref="A61:C62"/>
  </mergeCells>
  <phoneticPr fontId="0" type="noConversion"/>
  <pageMargins left="0.51181102362204722" right="0.51181102362204722" top="0.59055118110236227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3"/>
  <sheetViews>
    <sheetView zoomScale="120" zoomScaleNormal="120" workbookViewId="0">
      <selection activeCell="D8" sqref="D8"/>
    </sheetView>
  </sheetViews>
  <sheetFormatPr defaultColWidth="11.42578125" defaultRowHeight="15"/>
  <cols>
    <col min="1" max="1" width="5" customWidth="1"/>
    <col min="2" max="2" width="22.42578125" customWidth="1"/>
    <col min="3" max="3" width="14.7109375" customWidth="1"/>
    <col min="4" max="7" width="5.5703125" customWidth="1"/>
    <col min="8" max="8" width="6.7109375" customWidth="1"/>
    <col min="9" max="9" width="6.7109375" style="24" customWidth="1"/>
    <col min="10" max="10" width="7.140625" style="24" customWidth="1"/>
    <col min="11" max="11" width="6.28515625" style="24" customWidth="1"/>
    <col min="12" max="12" width="8" style="100" customWidth="1"/>
    <col min="13" max="13" width="0.7109375" customWidth="1"/>
  </cols>
  <sheetData>
    <row r="1" spans="1:13" ht="19.5" customHeight="1">
      <c r="B1" s="205" t="s">
        <v>14</v>
      </c>
      <c r="C1" s="205"/>
      <c r="D1" s="205"/>
      <c r="E1" s="205"/>
      <c r="F1" s="205"/>
      <c r="G1" s="205"/>
      <c r="H1" s="205"/>
    </row>
    <row r="2" spans="1:13" ht="21" customHeight="1">
      <c r="B2" s="206" t="s">
        <v>91</v>
      </c>
      <c r="C2" s="206"/>
      <c r="D2" s="206"/>
      <c r="E2" s="206"/>
      <c r="F2" s="206"/>
      <c r="G2" s="206"/>
      <c r="H2" s="206"/>
    </row>
    <row r="3" spans="1:13" ht="18">
      <c r="B3" s="207" t="s">
        <v>15</v>
      </c>
      <c r="C3" s="207"/>
      <c r="D3" s="207"/>
      <c r="E3" s="207"/>
      <c r="F3" s="207"/>
      <c r="G3" s="207"/>
      <c r="H3" s="207"/>
    </row>
    <row r="4" spans="1:13" ht="11.25" customHeight="1">
      <c r="B4" s="1"/>
      <c r="C4" s="1"/>
      <c r="D4" s="1"/>
    </row>
    <row r="5" spans="1:13" s="6" customFormat="1" ht="13.5" customHeight="1">
      <c r="A5" s="195" t="s">
        <v>83</v>
      </c>
      <c r="B5" s="196"/>
      <c r="C5" s="197"/>
      <c r="I5" s="25"/>
      <c r="J5" s="25"/>
      <c r="K5" s="25"/>
      <c r="L5" s="98"/>
    </row>
    <row r="6" spans="1:13" s="6" customFormat="1" ht="13.5" thickBot="1">
      <c r="A6" s="198"/>
      <c r="B6" s="199"/>
      <c r="C6" s="200"/>
      <c r="I6" s="25"/>
      <c r="J6" s="25"/>
      <c r="K6" s="25"/>
      <c r="L6" s="98"/>
    </row>
    <row r="7" spans="1:13" s="5" customFormat="1" ht="22.5" customHeight="1">
      <c r="A7" s="46" t="s">
        <v>0</v>
      </c>
      <c r="B7" s="47" t="s">
        <v>1</v>
      </c>
      <c r="C7" s="48" t="s">
        <v>2</v>
      </c>
      <c r="D7" s="70" t="s">
        <v>54</v>
      </c>
      <c r="E7" s="70" t="s">
        <v>81</v>
      </c>
      <c r="F7" s="70" t="s">
        <v>82</v>
      </c>
      <c r="G7" s="70" t="s">
        <v>56</v>
      </c>
      <c r="H7" s="70" t="s">
        <v>4</v>
      </c>
      <c r="I7" s="70" t="s">
        <v>12</v>
      </c>
      <c r="J7" s="70" t="s">
        <v>11</v>
      </c>
      <c r="K7" s="71" t="s">
        <v>13</v>
      </c>
      <c r="L7" s="101" t="s">
        <v>4</v>
      </c>
    </row>
    <row r="8" spans="1:13" ht="15" customHeight="1">
      <c r="A8" s="50">
        <v>1</v>
      </c>
      <c r="B8" s="82" t="s">
        <v>53</v>
      </c>
      <c r="C8" s="83" t="s">
        <v>54</v>
      </c>
      <c r="D8" s="94">
        <f ca="1">IF(VLOOKUP($B8,IV!$B$7:$H$91,7,FALSE)=0,"",VLOOKUP($B8,IV!$B$7:$H$91,7,FALSE))</f>
        <v>173.7</v>
      </c>
      <c r="E8" s="94" t="e">
        <f>IF(VLOOKUP($B8,#REF!,7,FALSE)=0,"",VLOOKUP($B8,#REF!,7,FALSE))</f>
        <v>#REF!</v>
      </c>
      <c r="F8" s="94" t="e">
        <f ca="1">IF(VLOOKUP($B8,LIENZ!$B$7:$H$46,7,FALSE)=0,"",VLOOKUP($B8,LIENZ!$B$7:$H$46,7,FALSE))</f>
        <v>#N/A</v>
      </c>
      <c r="G8" s="94">
        <f ca="1">IF(VLOOKUP($B8,NUSSD!$B$7:$H$81,7,FALSE)=0,"",VLOOKUP($B8,NUSSD!$B$7:$H$81,7,FALSE))</f>
        <v>198.39999999999998</v>
      </c>
      <c r="H8" s="95" t="e">
        <f>IF(SUM(D8:G8)=0,"",SUM(D8:G8))</f>
        <v>#REF!</v>
      </c>
      <c r="I8" s="96" t="e">
        <f>IF(H8="","",H8/COUNT(D8:G8))</f>
        <v>#REF!</v>
      </c>
      <c r="J8" s="97" t="e">
        <f>IF(H8="","",IF(COUNT(D8:G8)&lt;=3,H8/COUNT(D8:G8),(H8-SMALL(D8:G8,1))/3))</f>
        <v>#REF!</v>
      </c>
      <c r="K8" s="94"/>
      <c r="L8" s="102" t="e">
        <f>ROUND(SUM(J8:K8),1)</f>
        <v>#REF!</v>
      </c>
      <c r="M8" s="7"/>
    </row>
    <row r="9" spans="1:13" ht="15" customHeight="1">
      <c r="A9" s="50">
        <v>2</v>
      </c>
      <c r="B9" s="82" t="s">
        <v>44</v>
      </c>
      <c r="C9" s="83" t="s">
        <v>56</v>
      </c>
      <c r="D9" s="94">
        <f ca="1">IF(VLOOKUP($B9,IV!$B$7:$H$91,7,FALSE)=0,"",VLOOKUP($B9,IV!$B$7:$H$91,7,FALSE))</f>
        <v>183.4</v>
      </c>
      <c r="E9" s="94" t="e">
        <f>IF(VLOOKUP($B9,#REF!,7,FALSE)=0,"",VLOOKUP($B9,#REF!,7,FALSE))</f>
        <v>#REF!</v>
      </c>
      <c r="F9" s="94" t="e">
        <f ca="1">IF(VLOOKUP($B9,LIENZ!$B$7:$H$46,7,FALSE)=0,"",VLOOKUP($B9,LIENZ!$B$7:$H$46,7,FALSE))</f>
        <v>#N/A</v>
      </c>
      <c r="G9" s="94">
        <f ca="1">IF(VLOOKUP($B9,NUSSD!$B$7:$H$81,7,FALSE)=0,"",VLOOKUP($B9,NUSSD!$B$7:$H$81,7,FALSE))</f>
        <v>179.5</v>
      </c>
      <c r="H9" s="95" t="e">
        <f>IF(SUM(D9:G9)=0,"",SUM(D9:G9))</f>
        <v>#REF!</v>
      </c>
      <c r="I9" s="96" t="e">
        <f>IF(H9="","",H9/COUNT(D9:G9))</f>
        <v>#REF!</v>
      </c>
      <c r="J9" s="97" t="e">
        <f>IF(H9="","",IF(COUNT(D9:G9)&lt;=3,H9/COUNT(D9:G9),(H9-SMALL(D9:G9,1))/3))</f>
        <v>#REF!</v>
      </c>
      <c r="K9" s="94"/>
      <c r="L9" s="102" t="e">
        <f>ROUND(SUM(J9:K9),1)</f>
        <v>#REF!</v>
      </c>
      <c r="M9" s="7"/>
    </row>
    <row r="10" spans="1:13" ht="15" customHeight="1">
      <c r="A10" s="50">
        <v>3</v>
      </c>
      <c r="B10" s="82" t="s">
        <v>55</v>
      </c>
      <c r="C10" s="83" t="s">
        <v>54</v>
      </c>
      <c r="D10" s="94">
        <f ca="1">IF(VLOOKUP($B10,IV!$B$7:$H$91,7,FALSE)=0,"",VLOOKUP($B10,IV!$B$7:$H$91,7,FALSE))</f>
        <v>182.8</v>
      </c>
      <c r="E10" s="94" t="e">
        <f>IF(VLOOKUP($B10,#REF!,7,FALSE)=0,"",VLOOKUP($B10,#REF!,7,FALSE))</f>
        <v>#REF!</v>
      </c>
      <c r="F10" s="94" t="e">
        <f ca="1">IF(VLOOKUP($B10,LIENZ!$B$7:$H$46,7,FALSE)=0,"",VLOOKUP($B10,LIENZ!$B$7:$H$46,7,FALSE))</f>
        <v>#N/A</v>
      </c>
      <c r="G10" s="94">
        <f ca="1">IF(VLOOKUP($B10,NUSSD!$B$7:$H$81,7,FALSE)=0,"",VLOOKUP($B10,NUSSD!$B$7:$H$81,7,FALSE))</f>
        <v>170.4</v>
      </c>
      <c r="H10" s="95" t="e">
        <f>IF(SUM(D10:G10)=0,"",SUM(D10:G10))</f>
        <v>#REF!</v>
      </c>
      <c r="I10" s="96" t="e">
        <f>IF(H10="","",H10/COUNT(D10:G10))</f>
        <v>#REF!</v>
      </c>
      <c r="J10" s="97" t="e">
        <f>IF(H10="","",IF(COUNT(D10:G10)&lt;=3,H10/COUNT(D10:G10),(H10-SMALL(D10:G10,1))/3))</f>
        <v>#REF!</v>
      </c>
      <c r="K10" s="94"/>
      <c r="L10" s="102" t="e">
        <f>ROUND(SUM(J10:K10),1)</f>
        <v>#REF!</v>
      </c>
      <c r="M10" s="7"/>
    </row>
    <row r="11" spans="1:13" ht="15" customHeight="1">
      <c r="A11" s="50" t="s">
        <v>47</v>
      </c>
      <c r="B11" s="82" t="s">
        <v>87</v>
      </c>
      <c r="C11" s="83" t="s">
        <v>54</v>
      </c>
      <c r="D11" s="94">
        <f ca="1">IF(VLOOKUP($B11,IV!$B$7:$H$91,7,FALSE)=0,"",VLOOKUP($B11,IV!$B$7:$H$91,7,FALSE))</f>
        <v>185.4</v>
      </c>
      <c r="E11" s="94" t="e">
        <f>IF(VLOOKUP($B11,#REF!,7,FALSE)=0,"",VLOOKUP($B11,#REF!,7,FALSE))</f>
        <v>#REF!</v>
      </c>
      <c r="F11" s="94" t="e">
        <f ca="1">IF(VLOOKUP($B11,LIENZ!$B$7:$H$46,7,FALSE)=0,"",VLOOKUP($B11,LIENZ!$B$7:$H$46,7,FALSE))</f>
        <v>#N/A</v>
      </c>
      <c r="G11" s="94">
        <f ca="1">IF(VLOOKUP($B11,NUSSD!$B$7:$H$81,7,FALSE)=0,"",VLOOKUP($B11,NUSSD!$B$7:$H$81,7,FALSE))</f>
        <v>167</v>
      </c>
      <c r="H11" s="95" t="e">
        <f>IF(SUM(D11:G11)=0,"",SUM(D11:G11))</f>
        <v>#REF!</v>
      </c>
      <c r="I11" s="96" t="e">
        <f>IF(H11="","",H11/COUNT(D11:G11))</f>
        <v>#REF!</v>
      </c>
      <c r="J11" s="97" t="e">
        <f>IF(H11="","",IF(COUNT(D11:G11)&lt;=3,H11/COUNT(D11:G11),(H11-SMALL(D11:G11,1))/3))</f>
        <v>#REF!</v>
      </c>
      <c r="K11" s="94"/>
      <c r="L11" s="102" t="e">
        <f>ROUND(SUM(J11:K11),1)</f>
        <v>#REF!</v>
      </c>
      <c r="M11" s="7"/>
    </row>
    <row r="12" spans="1:13" ht="9.75" customHeight="1">
      <c r="D12" s="34"/>
      <c r="E12" s="34"/>
      <c r="F12" s="34"/>
      <c r="G12" s="34"/>
      <c r="H12" s="34"/>
      <c r="I12" s="34"/>
      <c r="J12" s="34"/>
      <c r="K12" s="34"/>
      <c r="L12" s="103"/>
    </row>
    <row r="13" spans="1:13" ht="13.5" customHeight="1">
      <c r="A13" s="195" t="s">
        <v>41</v>
      </c>
      <c r="B13" s="196"/>
      <c r="C13" s="197"/>
      <c r="D13" s="34"/>
      <c r="E13" s="34"/>
      <c r="F13" s="34"/>
      <c r="G13" s="34"/>
      <c r="H13" s="34"/>
      <c r="I13" s="34"/>
      <c r="J13" s="34"/>
      <c r="K13" s="34"/>
      <c r="L13" s="103"/>
    </row>
    <row r="14" spans="1:13" ht="13.5" customHeight="1" thickBot="1">
      <c r="A14" s="198"/>
      <c r="B14" s="199"/>
      <c r="C14" s="200"/>
      <c r="D14" s="34"/>
      <c r="E14" s="34"/>
      <c r="F14" s="34"/>
      <c r="G14" s="34"/>
      <c r="H14" s="34"/>
      <c r="I14" s="34"/>
      <c r="J14" s="34"/>
      <c r="K14" s="34"/>
      <c r="L14" s="103"/>
    </row>
    <row r="15" spans="1:13" s="5" customFormat="1" ht="22.5" customHeight="1">
      <c r="A15" s="46" t="s">
        <v>0</v>
      </c>
      <c r="B15" s="47" t="s">
        <v>1</v>
      </c>
      <c r="C15" s="48" t="s">
        <v>2</v>
      </c>
      <c r="D15" s="70" t="str">
        <f>D$7</f>
        <v>IV</v>
      </c>
      <c r="E15" s="70" t="str">
        <f>E$7</f>
        <v>Sillian</v>
      </c>
      <c r="F15" s="70" t="str">
        <f>F$7</f>
        <v>Lienz</v>
      </c>
      <c r="G15" s="70" t="str">
        <f>G$7</f>
        <v>ND</v>
      </c>
      <c r="H15" s="70" t="str">
        <f>H$7</f>
        <v>Summe</v>
      </c>
      <c r="I15" s="70" t="s">
        <v>12</v>
      </c>
      <c r="J15" s="70" t="s">
        <v>11</v>
      </c>
      <c r="K15" s="71" t="s">
        <v>13</v>
      </c>
      <c r="L15" s="101" t="s">
        <v>4</v>
      </c>
    </row>
    <row r="16" spans="1:13" ht="15" customHeight="1">
      <c r="A16" s="50">
        <v>1</v>
      </c>
      <c r="B16" s="82" t="s">
        <v>57</v>
      </c>
      <c r="C16" s="83" t="s">
        <v>58</v>
      </c>
      <c r="D16" s="94" t="e">
        <f ca="1">IF(VLOOKUP($B16,IV!$B$7:$H$91,7,FALSE)=0,"",VLOOKUP($B16,IV!$B$7:$H$91,7,FALSE))</f>
        <v>#N/A</v>
      </c>
      <c r="E16" s="94" t="e">
        <f>IF(VLOOKUP($B16,#REF!,7,FALSE)=0,"",VLOOKUP($B16,#REF!,7,FALSE))</f>
        <v>#REF!</v>
      </c>
      <c r="F16" s="94" t="e">
        <f ca="1">IF(VLOOKUP($B16,LIENZ!$B$7:$H$46,7,FALSE)=0,"",VLOOKUP($B16,LIENZ!$B$7:$H$46,7,FALSE))</f>
        <v>#N/A</v>
      </c>
      <c r="G16" s="94">
        <f ca="1">IF(VLOOKUP($B16,NUSSD!$B$7:$H$81,7,FALSE)=0,"",VLOOKUP($B16,NUSSD!$B$7:$H$81,7,FALSE))</f>
        <v>192.39999999999998</v>
      </c>
      <c r="H16" s="95" t="e">
        <f t="shared" ref="H16:H22" si="0">IF(SUM(D16:G16)=0,"",SUM(D16:G16))</f>
        <v>#N/A</v>
      </c>
      <c r="I16" s="96" t="e">
        <f t="shared" ref="I16:I22" si="1">IF(H16="","",H16/COUNT(D16:G16))</f>
        <v>#N/A</v>
      </c>
      <c r="J16" s="97" t="e">
        <f t="shared" ref="J16:J22" si="2">IF(H16="","",IF(COUNT(D16:G16)&lt;=3,H16/COUNT(D16:G16),(H16-SMALL(D16:G16,1))/3))</f>
        <v>#N/A</v>
      </c>
      <c r="K16" s="94"/>
      <c r="L16" s="102" t="e">
        <f t="shared" ref="L16:L22" si="3">ROUND(SUM(J16:K16),1)</f>
        <v>#N/A</v>
      </c>
      <c r="M16" s="7"/>
    </row>
    <row r="17" spans="1:13" ht="15" customHeight="1">
      <c r="A17" s="50">
        <v>2</v>
      </c>
      <c r="B17" s="82" t="s">
        <v>36</v>
      </c>
      <c r="C17" s="83" t="s">
        <v>54</v>
      </c>
      <c r="D17" s="94">
        <f ca="1">IF(VLOOKUP($B17,IV!$B$7:$H$91,7,FALSE)=0,"",VLOOKUP($B17,IV!$B$7:$H$91,7,FALSE))</f>
        <v>191.5</v>
      </c>
      <c r="E17" s="94" t="e">
        <f>IF(VLOOKUP($B17,#REF!,7,FALSE)=0,"",VLOOKUP($B17,#REF!,7,FALSE))</f>
        <v>#REF!</v>
      </c>
      <c r="F17" s="94" t="e">
        <f ca="1">IF(VLOOKUP($B17,LIENZ!$B$7:$H$46,7,FALSE)=0,"",VLOOKUP($B17,LIENZ!$B$7:$H$46,7,FALSE))</f>
        <v>#N/A</v>
      </c>
      <c r="G17" s="94">
        <f ca="1">IF(VLOOKUP($B17,NUSSD!$B$7:$H$81,7,FALSE)=0,"",VLOOKUP($B17,NUSSD!$B$7:$H$81,7,FALSE))</f>
        <v>188.10000000000002</v>
      </c>
      <c r="H17" s="95" t="e">
        <f t="shared" si="0"/>
        <v>#REF!</v>
      </c>
      <c r="I17" s="96" t="e">
        <f t="shared" si="1"/>
        <v>#REF!</v>
      </c>
      <c r="J17" s="97" t="e">
        <f t="shared" si="2"/>
        <v>#REF!</v>
      </c>
      <c r="K17" s="94"/>
      <c r="L17" s="102" t="e">
        <f t="shared" si="3"/>
        <v>#REF!</v>
      </c>
      <c r="M17" s="7"/>
    </row>
    <row r="18" spans="1:13" ht="15" customHeight="1">
      <c r="A18" s="50">
        <v>3</v>
      </c>
      <c r="B18" s="82" t="s">
        <v>61</v>
      </c>
      <c r="C18" s="83" t="s">
        <v>58</v>
      </c>
      <c r="D18" s="94" t="e">
        <f ca="1">IF(VLOOKUP($B18,IV!$B$7:$H$91,7,FALSE)=0,"",VLOOKUP($B18,IV!$B$7:$H$91,7,FALSE))</f>
        <v>#N/A</v>
      </c>
      <c r="E18" s="94" t="e">
        <f>IF(VLOOKUP($B18,#REF!,7,FALSE)=0,"",VLOOKUP($B18,#REF!,7,FALSE))</f>
        <v>#REF!</v>
      </c>
      <c r="F18" s="94" t="e">
        <f ca="1">IF(VLOOKUP($B18,LIENZ!$B$7:$H$46,7,FALSE)=0,"",VLOOKUP($B18,LIENZ!$B$7:$H$46,7,FALSE))</f>
        <v>#N/A</v>
      </c>
      <c r="G18" s="94">
        <f ca="1">IF(VLOOKUP($B18,NUSSD!$B$7:$H$81,7,FALSE)=0,"",VLOOKUP($B18,NUSSD!$B$7:$H$81,7,FALSE))</f>
        <v>178.5</v>
      </c>
      <c r="H18" s="95" t="e">
        <f t="shared" si="0"/>
        <v>#N/A</v>
      </c>
      <c r="I18" s="96" t="e">
        <f t="shared" si="1"/>
        <v>#N/A</v>
      </c>
      <c r="J18" s="97" t="e">
        <f t="shared" si="2"/>
        <v>#N/A</v>
      </c>
      <c r="K18" s="94"/>
      <c r="L18" s="102" t="e">
        <f t="shared" si="3"/>
        <v>#N/A</v>
      </c>
      <c r="M18" s="7"/>
    </row>
    <row r="19" spans="1:13" ht="15" customHeight="1">
      <c r="A19" s="50">
        <v>4</v>
      </c>
      <c r="B19" s="82" t="s">
        <v>46</v>
      </c>
      <c r="C19" s="83" t="s">
        <v>54</v>
      </c>
      <c r="D19" s="94">
        <f ca="1">IF(VLOOKUP($B19,IV!$B$7:$H$91,7,FALSE)=0,"",VLOOKUP($B19,IV!$B$7:$H$91,7,FALSE))</f>
        <v>178.4</v>
      </c>
      <c r="E19" s="94" t="e">
        <f>IF(VLOOKUP($B19,#REF!,7,FALSE)=0,"",VLOOKUP($B19,#REF!,7,FALSE))</f>
        <v>#REF!</v>
      </c>
      <c r="F19" s="94" t="e">
        <f ca="1">IF(VLOOKUP($B19,LIENZ!$B$7:$H$46,7,FALSE)=0,"",VLOOKUP($B19,LIENZ!$B$7:$H$46,7,FALSE))</f>
        <v>#N/A</v>
      </c>
      <c r="G19" s="94">
        <f ca="1">IF(VLOOKUP($B19,NUSSD!$B$7:$H$81,7,FALSE)=0,"",VLOOKUP($B19,NUSSD!$B$7:$H$81,7,FALSE))</f>
        <v>180.60000000000002</v>
      </c>
      <c r="H19" s="95" t="e">
        <f t="shared" si="0"/>
        <v>#REF!</v>
      </c>
      <c r="I19" s="96" t="e">
        <f t="shared" si="1"/>
        <v>#REF!</v>
      </c>
      <c r="J19" s="97" t="e">
        <f t="shared" si="2"/>
        <v>#REF!</v>
      </c>
      <c r="K19" s="94"/>
      <c r="L19" s="102" t="e">
        <f t="shared" si="3"/>
        <v>#REF!</v>
      </c>
      <c r="M19" s="7"/>
    </row>
    <row r="20" spans="1:13" ht="15" customHeight="1">
      <c r="A20" s="50">
        <v>5</v>
      </c>
      <c r="B20" s="82" t="s">
        <v>59</v>
      </c>
      <c r="C20" s="83" t="s">
        <v>60</v>
      </c>
      <c r="D20" s="94">
        <f ca="1">IF(VLOOKUP($B20,IV!$B$7:$H$91,7,FALSE)=0,"",VLOOKUP($B20,IV!$B$7:$H$91,7,FALSE))</f>
        <v>194.1</v>
      </c>
      <c r="E20" s="94" t="e">
        <f>IF(VLOOKUP($B20,#REF!,7,FALSE)=0,"",VLOOKUP($B20,#REF!,7,FALSE))</f>
        <v>#REF!</v>
      </c>
      <c r="F20" s="94" t="e">
        <f ca="1">IF(VLOOKUP($B20,LIENZ!$B$7:$H$46,7,FALSE)=0,"",VLOOKUP($B20,LIENZ!$B$7:$H$46,7,FALSE))</f>
        <v>#N/A</v>
      </c>
      <c r="G20" s="94">
        <f ca="1">IF(VLOOKUP($B20,NUSSD!$B$7:$H$81,7,FALSE)=0,"",VLOOKUP($B20,NUSSD!$B$7:$H$81,7,FALSE))</f>
        <v>180.1</v>
      </c>
      <c r="H20" s="95" t="e">
        <f t="shared" si="0"/>
        <v>#REF!</v>
      </c>
      <c r="I20" s="96" t="e">
        <f t="shared" si="1"/>
        <v>#REF!</v>
      </c>
      <c r="J20" s="97" t="e">
        <f t="shared" si="2"/>
        <v>#REF!</v>
      </c>
      <c r="K20" s="94"/>
      <c r="L20" s="102" t="e">
        <f t="shared" si="3"/>
        <v>#REF!</v>
      </c>
      <c r="M20" s="7"/>
    </row>
    <row r="21" spans="1:13" ht="15" customHeight="1">
      <c r="A21" s="50">
        <v>6</v>
      </c>
      <c r="B21" s="82" t="s">
        <v>63</v>
      </c>
      <c r="C21" s="83" t="s">
        <v>58</v>
      </c>
      <c r="D21" s="94" t="e">
        <f ca="1">IF(VLOOKUP($B21,IV!$B$7:$H$91,7,FALSE)=0,"",VLOOKUP($B21,IV!$B$7:$H$91,7,FALSE))</f>
        <v>#N/A</v>
      </c>
      <c r="E21" s="94" t="e">
        <f>IF(VLOOKUP($B21,#REF!,7,FALSE)=0,"",VLOOKUP($B21,#REF!,7,FALSE))</f>
        <v>#REF!</v>
      </c>
      <c r="F21" s="94" t="e">
        <f ca="1">IF(VLOOKUP($B21,LIENZ!$B$7:$H$46,7,FALSE)=0,"",VLOOKUP($B21,LIENZ!$B$7:$H$46,7,FALSE))</f>
        <v>#N/A</v>
      </c>
      <c r="G21" s="94">
        <f ca="1">IF(VLOOKUP($B21,NUSSD!$B$7:$H$81,7,FALSE)=0,"",VLOOKUP($B21,NUSSD!$B$7:$H$81,7,FALSE))</f>
        <v>149.60000000000002</v>
      </c>
      <c r="H21" s="95" t="e">
        <f t="shared" si="0"/>
        <v>#N/A</v>
      </c>
      <c r="I21" s="96" t="e">
        <f t="shared" si="1"/>
        <v>#N/A</v>
      </c>
      <c r="J21" s="97" t="e">
        <f t="shared" si="2"/>
        <v>#N/A</v>
      </c>
      <c r="K21" s="94"/>
      <c r="L21" s="102" t="e">
        <f t="shared" si="3"/>
        <v>#N/A</v>
      </c>
      <c r="M21" s="7"/>
    </row>
    <row r="22" spans="1:13" ht="15" customHeight="1">
      <c r="A22" s="50">
        <v>7</v>
      </c>
      <c r="B22" s="82" t="s">
        <v>62</v>
      </c>
      <c r="C22" s="83" t="s">
        <v>60</v>
      </c>
      <c r="D22" s="94" t="str">
        <f ca="1">IF(VLOOKUP($B22,IV!$B$7:$H$91,7,FALSE)=0,"",VLOOKUP($B22,IV!$B$7:$H$91,7,FALSE))</f>
        <v/>
      </c>
      <c r="E22" s="94" t="e">
        <f>IF(VLOOKUP($B22,#REF!,7,FALSE)=0,"",VLOOKUP($B22,#REF!,7,FALSE))</f>
        <v>#REF!</v>
      </c>
      <c r="F22" s="94" t="e">
        <f ca="1">IF(VLOOKUP($B22,LIENZ!$B$7:$H$46,7,FALSE)=0,"",VLOOKUP($B22,LIENZ!$B$7:$H$46,7,FALSE))</f>
        <v>#N/A</v>
      </c>
      <c r="G22" s="94">
        <f ca="1">IF(VLOOKUP($B22,NUSSD!$B$7:$H$81,7,FALSE)=0,"",VLOOKUP($B22,NUSSD!$B$7:$H$81,7,FALSE))</f>
        <v>172</v>
      </c>
      <c r="H22" s="95" t="e">
        <f t="shared" si="0"/>
        <v>#REF!</v>
      </c>
      <c r="I22" s="96" t="e">
        <f t="shared" si="1"/>
        <v>#REF!</v>
      </c>
      <c r="J22" s="97" t="e">
        <f t="shared" si="2"/>
        <v>#REF!</v>
      </c>
      <c r="K22" s="94"/>
      <c r="L22" s="102" t="e">
        <f t="shared" si="3"/>
        <v>#REF!</v>
      </c>
      <c r="M22" s="7"/>
    </row>
    <row r="23" spans="1:13" ht="15" customHeight="1">
      <c r="A23" s="50"/>
      <c r="B23" s="3"/>
      <c r="C23" s="3"/>
      <c r="D23" s="44"/>
      <c r="E23" s="44"/>
      <c r="F23" s="44"/>
      <c r="G23" s="44"/>
      <c r="H23" s="35"/>
      <c r="I23" s="53"/>
      <c r="J23" s="42"/>
      <c r="K23" s="44"/>
      <c r="L23" s="102"/>
      <c r="M23" s="7"/>
    </row>
    <row r="24" spans="1:13" ht="9.75" customHeight="1">
      <c r="D24" s="34"/>
      <c r="E24" s="34"/>
      <c r="F24" s="34"/>
      <c r="G24" s="34"/>
      <c r="H24" s="34"/>
      <c r="I24" s="34"/>
      <c r="J24" s="34"/>
      <c r="K24" s="34"/>
      <c r="L24" s="103"/>
    </row>
    <row r="25" spans="1:13" ht="12.75" customHeight="1">
      <c r="A25" s="195" t="s">
        <v>84</v>
      </c>
      <c r="B25" s="196"/>
      <c r="C25" s="197"/>
      <c r="D25" s="34"/>
      <c r="E25" s="34"/>
      <c r="F25" s="34"/>
      <c r="G25" s="34"/>
      <c r="H25" s="34"/>
      <c r="I25" s="34"/>
      <c r="J25" s="34"/>
      <c r="K25" s="34"/>
      <c r="L25" s="103"/>
    </row>
    <row r="26" spans="1:13" s="5" customFormat="1" ht="21" customHeight="1" thickBot="1">
      <c r="A26" s="198"/>
      <c r="B26" s="199"/>
      <c r="C26" s="200"/>
      <c r="D26" s="36"/>
      <c r="E26" s="37"/>
      <c r="F26" s="37"/>
      <c r="G26" s="37"/>
      <c r="H26" s="37"/>
      <c r="I26" s="37"/>
      <c r="J26" s="37"/>
      <c r="K26" s="37"/>
      <c r="L26" s="104"/>
    </row>
    <row r="27" spans="1:13" s="5" customFormat="1" ht="22.5" customHeight="1">
      <c r="A27" s="46" t="s">
        <v>0</v>
      </c>
      <c r="B27" s="47" t="s">
        <v>1</v>
      </c>
      <c r="C27" s="48" t="s">
        <v>2</v>
      </c>
      <c r="D27" s="70" t="str">
        <f>D$7</f>
        <v>IV</v>
      </c>
      <c r="E27" s="70" t="str">
        <f>E$7</f>
        <v>Sillian</v>
      </c>
      <c r="F27" s="70" t="str">
        <f>F$7</f>
        <v>Lienz</v>
      </c>
      <c r="G27" s="70" t="str">
        <f>G$7</f>
        <v>ND</v>
      </c>
      <c r="H27" s="70" t="str">
        <f>H$7</f>
        <v>Summe</v>
      </c>
      <c r="I27" s="70" t="s">
        <v>12</v>
      </c>
      <c r="J27" s="70" t="s">
        <v>11</v>
      </c>
      <c r="K27" s="71" t="s">
        <v>13</v>
      </c>
      <c r="L27" s="101" t="s">
        <v>4</v>
      </c>
    </row>
    <row r="28" spans="1:13" ht="15" customHeight="1">
      <c r="A28" s="50">
        <v>1</v>
      </c>
      <c r="B28" s="82" t="s">
        <v>64</v>
      </c>
      <c r="C28" s="83" t="s">
        <v>54</v>
      </c>
      <c r="D28" s="94" t="e">
        <f ca="1">IF(VLOOKUP($B28,IV!$B$7:$H$91,7,FALSE)=0,"",VLOOKUP($B28,IV!$B$7:$H$91,7,FALSE))</f>
        <v>#N/A</v>
      </c>
      <c r="E28" s="94" t="e">
        <f>IF(VLOOKUP($B28,#REF!,7,FALSE)=0,"",VLOOKUP($B28,#REF!,7,FALSE))</f>
        <v>#REF!</v>
      </c>
      <c r="F28" s="94" t="e">
        <f ca="1">IF(VLOOKUP($B28,LIENZ!$B$7:$H$46,7,FALSE)=0,"",VLOOKUP($B28,LIENZ!$B$7:$H$46,7,FALSE))</f>
        <v>#N/A</v>
      </c>
      <c r="G28" s="94">
        <f ca="1">IF(VLOOKUP($B28,NUSSD!$B$7:$H$81,7,FALSE)=0,"",VLOOKUP($B28,NUSSD!$B$7:$H$81,7,FALSE))</f>
        <v>201</v>
      </c>
      <c r="H28" s="95" t="e">
        <f>IF(SUM(D28:G28)=0,"",SUM(D28:G28))</f>
        <v>#N/A</v>
      </c>
      <c r="I28" s="96" t="e">
        <f>IF(H28="","",H28/COUNT(D28:G28))</f>
        <v>#N/A</v>
      </c>
      <c r="J28" s="97" t="e">
        <f>IF(H28="","",IF(COUNT(D28:G28)&lt;=3,H28/COUNT(D28:G28),(H28-SMALL(D28:G28,1))/3))</f>
        <v>#N/A</v>
      </c>
      <c r="K28" s="94"/>
      <c r="L28" s="102" t="e">
        <f>ROUND(SUM(J28:K28),1)</f>
        <v>#N/A</v>
      </c>
      <c r="M28" s="7"/>
    </row>
    <row r="29" spans="1:13" ht="15" customHeight="1">
      <c r="A29" s="50">
        <v>2</v>
      </c>
      <c r="B29" s="82" t="s">
        <v>37</v>
      </c>
      <c r="C29" s="83" t="s">
        <v>54</v>
      </c>
      <c r="D29" s="94">
        <f ca="1">IF(VLOOKUP($B29,IV!$B$7:$H$91,7,FALSE)=0,"",VLOOKUP($B29,IV!$B$7:$H$91,7,FALSE))</f>
        <v>191.7</v>
      </c>
      <c r="E29" s="94" t="e">
        <f>IF(VLOOKUP($B29,#REF!,7,FALSE)=0,"",VLOOKUP($B29,#REF!,7,FALSE))</f>
        <v>#REF!</v>
      </c>
      <c r="F29" s="94" t="e">
        <f ca="1">IF(VLOOKUP($B29,LIENZ!$B$7:$H$46,7,FALSE)=0,"",VLOOKUP($B29,LIENZ!$B$7:$H$46,7,FALSE))</f>
        <v>#N/A</v>
      </c>
      <c r="G29" s="94">
        <f ca="1">IF(VLOOKUP($B29,NUSSD!$B$7:$H$81,7,FALSE)=0,"",VLOOKUP($B29,NUSSD!$B$7:$H$81,7,FALSE))</f>
        <v>194</v>
      </c>
      <c r="H29" s="95" t="e">
        <f>IF(SUM(D29:G29)=0,"",SUM(D29:G29))</f>
        <v>#REF!</v>
      </c>
      <c r="I29" s="96" t="e">
        <f>IF(H29="","",H29/COUNT(D29:G29))</f>
        <v>#REF!</v>
      </c>
      <c r="J29" s="97" t="e">
        <f>IF(H29="","",IF(COUNT(D29:G29)&lt;=3,H29/COUNT(D29:G29),(H29-SMALL(D29:G29,1))/3))</f>
        <v>#REF!</v>
      </c>
      <c r="K29" s="94"/>
      <c r="L29" s="102" t="e">
        <f>ROUND(SUM(J29:K29),1)</f>
        <v>#REF!</v>
      </c>
      <c r="M29" s="7"/>
    </row>
    <row r="30" spans="1:13" ht="15" customHeight="1">
      <c r="A30" s="50">
        <v>3</v>
      </c>
      <c r="B30" s="82" t="s">
        <v>28</v>
      </c>
      <c r="C30" s="83" t="s">
        <v>54</v>
      </c>
      <c r="D30" s="94" t="e">
        <f ca="1">IF(VLOOKUP($B30,IV!$B$7:$H$91,7,FALSE)=0,"",VLOOKUP($B30,IV!$B$7:$H$91,7,FALSE))</f>
        <v>#N/A</v>
      </c>
      <c r="E30" s="94" t="e">
        <f>IF(VLOOKUP($B30,#REF!,7,FALSE)=0,"",VLOOKUP($B30,#REF!,7,FALSE))</f>
        <v>#REF!</v>
      </c>
      <c r="F30" s="94" t="e">
        <f ca="1">IF(VLOOKUP($B30,LIENZ!$B$7:$H$46,7,FALSE)=0,"",VLOOKUP($B30,LIENZ!$B$7:$H$46,7,FALSE))</f>
        <v>#N/A</v>
      </c>
      <c r="G30" s="94" t="str">
        <f ca="1">IF(VLOOKUP($B30,NUSSD!$B$7:$H$81,7,FALSE)=0,"",VLOOKUP($B30,NUSSD!$B$7:$H$81,7,FALSE))</f>
        <v/>
      </c>
      <c r="H30" s="95" t="e">
        <f>IF(SUM(D30:G30)=0,"",SUM(D30:G30))</f>
        <v>#N/A</v>
      </c>
      <c r="I30" s="96" t="e">
        <f>IF(H30="","",H30/COUNT(D30:G30))</f>
        <v>#N/A</v>
      </c>
      <c r="J30" s="97" t="e">
        <f>IF(H30="","",IF(COUNT(D30:G30)&lt;=3,H30/COUNT(D30:G30),(H30-SMALL(D30:G30,1))/3))</f>
        <v>#N/A</v>
      </c>
      <c r="K30" s="94"/>
      <c r="L30" s="102" t="e">
        <f>ROUND(SUM(J30:K30),1)</f>
        <v>#N/A</v>
      </c>
      <c r="M30" s="7"/>
    </row>
    <row r="31" spans="1:13" ht="15" customHeight="1">
      <c r="A31" s="50">
        <v>4</v>
      </c>
      <c r="B31" s="82" t="s">
        <v>38</v>
      </c>
      <c r="C31" s="83" t="s">
        <v>58</v>
      </c>
      <c r="D31" s="94" t="e">
        <f ca="1">IF(VLOOKUP($B31,IV!$B$7:$H$91,7,FALSE)=0,"",VLOOKUP($B31,IV!$B$7:$H$91,7,FALSE))</f>
        <v>#N/A</v>
      </c>
      <c r="E31" s="94" t="e">
        <f>IF(VLOOKUP($B31,#REF!,7,FALSE)=0,"",VLOOKUP($B31,#REF!,7,FALSE))</f>
        <v>#REF!</v>
      </c>
      <c r="F31" s="94" t="e">
        <f ca="1">IF(VLOOKUP($B31,LIENZ!$B$7:$H$46,7,FALSE)=0,"",VLOOKUP($B31,LIENZ!$B$7:$H$46,7,FALSE))</f>
        <v>#N/A</v>
      </c>
      <c r="G31" s="94">
        <f ca="1">IF(VLOOKUP($B31,NUSSD!$B$7:$H$81,7,FALSE)=0,"",VLOOKUP($B31,NUSSD!$B$7:$H$81,7,FALSE))</f>
        <v>175.5</v>
      </c>
      <c r="H31" s="95" t="e">
        <f>IF(SUM(D31:G31)=0,"",SUM(D31:G31))</f>
        <v>#N/A</v>
      </c>
      <c r="I31" s="96" t="e">
        <f>IF(H31="","",H31/COUNT(D31:G31))</f>
        <v>#N/A</v>
      </c>
      <c r="J31" s="97" t="e">
        <f>IF(H31="","",IF(COUNT(D31:G31)&lt;=3,H31/COUNT(D31:G31),(H31-SMALL(D31:G31,1))/3))</f>
        <v>#N/A</v>
      </c>
      <c r="K31" s="94"/>
      <c r="L31" s="102" t="e">
        <f>ROUND(SUM(J31:K31),1)</f>
        <v>#N/A</v>
      </c>
      <c r="M31" s="7"/>
    </row>
    <row r="32" spans="1:13" ht="15" customHeight="1">
      <c r="A32" s="50">
        <v>5</v>
      </c>
      <c r="B32" s="82" t="s">
        <v>65</v>
      </c>
      <c r="C32" s="83" t="s">
        <v>60</v>
      </c>
      <c r="D32" s="94" t="e">
        <f ca="1">IF(VLOOKUP($B32,IV!$B$7:$H$91,7,FALSE)=0,"",VLOOKUP($B32,IV!$B$7:$H$91,7,FALSE))</f>
        <v>#N/A</v>
      </c>
      <c r="E32" s="94">
        <v>0</v>
      </c>
      <c r="F32" s="94" t="e">
        <f ca="1">IF(VLOOKUP($B32,LIENZ!$B$7:$H$46,7,FALSE)=0,"",VLOOKUP($B32,LIENZ!$B$7:$H$46,7,FALSE))</f>
        <v>#N/A</v>
      </c>
      <c r="G32" s="94" t="str">
        <f ca="1">IF(VLOOKUP($B32,NUSSD!$B$7:$H$81,7,FALSE)=0,"",VLOOKUP($B32,NUSSD!$B$7:$H$81,7,FALSE))</f>
        <v/>
      </c>
      <c r="H32" s="95" t="e">
        <f>IF(SUM(D32:G32)=0,"",SUM(D32:G32))</f>
        <v>#N/A</v>
      </c>
      <c r="I32" s="96" t="e">
        <f>IF(H32="","",H32/COUNT(D32:G32))</f>
        <v>#N/A</v>
      </c>
      <c r="J32" s="97" t="e">
        <f>IF(H32="","",IF(COUNT(D32:G32)&lt;=3,H32/COUNT(D32:G32),(H32-SMALL(D32:G32,1))/3))</f>
        <v>#N/A</v>
      </c>
      <c r="K32" s="94"/>
      <c r="L32" s="102" t="e">
        <f>ROUND(SUM(J32:K32),1)</f>
        <v>#N/A</v>
      </c>
      <c r="M32" s="7"/>
    </row>
    <row r="33" spans="1:13" ht="21.75" customHeight="1">
      <c r="D33" s="34"/>
      <c r="E33" s="34"/>
      <c r="F33" s="34"/>
      <c r="G33" s="34"/>
      <c r="H33" s="34"/>
      <c r="I33" s="34"/>
      <c r="J33" s="34"/>
      <c r="K33" s="34"/>
      <c r="L33" s="103"/>
    </row>
    <row r="34" spans="1:13" ht="13.5" customHeight="1">
      <c r="A34" s="195" t="s">
        <v>85</v>
      </c>
      <c r="B34" s="196"/>
      <c r="C34" s="197"/>
      <c r="D34" s="34"/>
      <c r="E34" s="34"/>
      <c r="F34" s="34"/>
      <c r="G34" s="34"/>
      <c r="H34" s="34"/>
      <c r="I34" s="34"/>
      <c r="J34" s="34"/>
      <c r="K34" s="34"/>
      <c r="L34" s="103"/>
      <c r="M34" s="12"/>
    </row>
    <row r="35" spans="1:13" s="5" customFormat="1" ht="22.5" customHeight="1" thickBot="1">
      <c r="A35" s="198"/>
      <c r="B35" s="199"/>
      <c r="C35" s="200"/>
      <c r="D35" s="38"/>
      <c r="E35" s="39"/>
      <c r="F35" s="39"/>
      <c r="G35" s="39"/>
      <c r="H35" s="39"/>
      <c r="I35" s="39"/>
      <c r="J35" s="39"/>
      <c r="K35" s="39"/>
      <c r="L35" s="105"/>
    </row>
    <row r="36" spans="1:13" s="5" customFormat="1" ht="22.5" customHeight="1">
      <c r="A36" s="46" t="s">
        <v>0</v>
      </c>
      <c r="B36" s="47" t="s">
        <v>1</v>
      </c>
      <c r="C36" s="48" t="s">
        <v>2</v>
      </c>
      <c r="D36" s="70" t="str">
        <f>D$7</f>
        <v>IV</v>
      </c>
      <c r="E36" s="70" t="str">
        <f>E$7</f>
        <v>Sillian</v>
      </c>
      <c r="F36" s="70" t="str">
        <f>F$7</f>
        <v>Lienz</v>
      </c>
      <c r="G36" s="70" t="str">
        <f>G$7</f>
        <v>ND</v>
      </c>
      <c r="H36" s="70" t="str">
        <f>H$7</f>
        <v>Summe</v>
      </c>
      <c r="I36" s="70" t="s">
        <v>12</v>
      </c>
      <c r="J36" s="70" t="s">
        <v>11</v>
      </c>
      <c r="K36" s="71" t="s">
        <v>13</v>
      </c>
      <c r="L36" s="101" t="s">
        <v>4</v>
      </c>
    </row>
    <row r="37" spans="1:13" ht="15" customHeight="1">
      <c r="A37" s="50">
        <v>1</v>
      </c>
      <c r="B37" s="82" t="s">
        <v>45</v>
      </c>
      <c r="C37" s="83" t="s">
        <v>66</v>
      </c>
      <c r="D37" s="94" t="e">
        <f ca="1">IF(VLOOKUP($B37,IV!$B$7:$H$91,7,FALSE)=0,"",VLOOKUP($B37,IV!$B$7:$H$91,7,FALSE))</f>
        <v>#N/A</v>
      </c>
      <c r="E37" s="94" t="e">
        <f>IF(VLOOKUP($B37,#REF!,7,FALSE)=0,"",VLOOKUP($B37,#REF!,7,FALSE))</f>
        <v>#REF!</v>
      </c>
      <c r="F37" s="94" t="e">
        <f ca="1">IF(VLOOKUP($B37,LIENZ!$B$7:$H$46,7,FALSE)=0,"",VLOOKUP($B37,LIENZ!$B$7:$H$46,7,FALSE))</f>
        <v>#N/A</v>
      </c>
      <c r="G37" s="94">
        <f ca="1">IF(VLOOKUP($B37,NUSSD!$B$7:$H$81,7,FALSE)=0,"",VLOOKUP($B37,NUSSD!$B$7:$H$81,7,FALSE))</f>
        <v>200.4</v>
      </c>
      <c r="H37" s="95" t="e">
        <f t="shared" ref="H37:H45" si="4">IF(SUM(D37:G37)=0,"",SUM(D37:G37))</f>
        <v>#N/A</v>
      </c>
      <c r="I37" s="96" t="e">
        <f t="shared" ref="I37:I45" si="5">IF(H37="","",H37/COUNT(D37:G37))</f>
        <v>#N/A</v>
      </c>
      <c r="J37" s="97" t="e">
        <f>IF(H37="","",IF(COUNT(D37:G37)&lt;=3,H37/COUNT(D37:G37)/3,(H37-SMALL(D37:G37,1))/3))</f>
        <v>#N/A</v>
      </c>
      <c r="K37" s="94"/>
      <c r="L37" s="102" t="e">
        <f t="shared" ref="L37:L45" si="6">ROUND(SUM(J37:K37),1)</f>
        <v>#N/A</v>
      </c>
      <c r="M37" s="7"/>
    </row>
    <row r="38" spans="1:13" ht="15" customHeight="1">
      <c r="A38" s="50">
        <v>2</v>
      </c>
      <c r="B38" s="82" t="s">
        <v>67</v>
      </c>
      <c r="C38" s="83" t="s">
        <v>58</v>
      </c>
      <c r="D38" s="94" t="e">
        <f ca="1">IF(VLOOKUP($B38,IV!$B$7:$H$91,7,FALSE)=0,"",VLOOKUP($B38,IV!$B$7:$H$91,7,FALSE))</f>
        <v>#N/A</v>
      </c>
      <c r="E38" s="94" t="e">
        <f>IF(VLOOKUP($B38,#REF!,7,FALSE)=0,"",VLOOKUP($B38,#REF!,7,FALSE))</f>
        <v>#REF!</v>
      </c>
      <c r="F38" s="94" t="e">
        <f ca="1">IF(VLOOKUP($B38,LIENZ!$B$7:$H$46,7,FALSE)=0,"",VLOOKUP($B38,LIENZ!$B$7:$H$46,7,FALSE))</f>
        <v>#N/A</v>
      </c>
      <c r="G38" s="94">
        <f ca="1">IF(VLOOKUP($B38,NUSSD!$B$7:$H$81,7,FALSE)=0,"",VLOOKUP($B38,NUSSD!$B$7:$H$81,7,FALSE))</f>
        <v>185.7</v>
      </c>
      <c r="H38" s="95" t="e">
        <f t="shared" si="4"/>
        <v>#N/A</v>
      </c>
      <c r="I38" s="96" t="e">
        <f t="shared" si="5"/>
        <v>#N/A</v>
      </c>
      <c r="J38" s="97" t="e">
        <f t="shared" ref="J38:J45" si="7">IF(H38="","",IF(COUNT(D38:G38)&lt;=3,H38/COUNT(D38:G38),(H38-SMALL(D38:G38,1))/3))</f>
        <v>#N/A</v>
      </c>
      <c r="K38" s="94"/>
      <c r="L38" s="102" t="e">
        <f t="shared" si="6"/>
        <v>#N/A</v>
      </c>
      <c r="M38" s="7"/>
    </row>
    <row r="39" spans="1:13" ht="15" customHeight="1">
      <c r="A39" s="50">
        <v>3</v>
      </c>
      <c r="B39" s="82" t="s">
        <v>89</v>
      </c>
      <c r="C39" s="83" t="s">
        <v>60</v>
      </c>
      <c r="D39" s="94" t="str">
        <f ca="1">IF(VLOOKUP($B39,IV!$B$7:$H$91,7,FALSE)=0,"",VLOOKUP($B39,IV!$B$7:$H$91,7,FALSE))</f>
        <v/>
      </c>
      <c r="E39" s="94" t="e">
        <f>IF(VLOOKUP($B39,#REF!,7,FALSE)=0,"",VLOOKUP($B39,#REF!,7,FALSE))</f>
        <v>#REF!</v>
      </c>
      <c r="F39" s="94" t="e">
        <f ca="1">IF(VLOOKUP($B39,LIENZ!$B$7:$H$46,7,FALSE)=0,"",VLOOKUP($B39,LIENZ!$B$7:$H$46,7,FALSE))</f>
        <v>#N/A</v>
      </c>
      <c r="G39" s="94">
        <f ca="1">IF(VLOOKUP($B39,NUSSD!$B$7:$H$81,7,FALSE)=0,"",VLOOKUP($B39,NUSSD!$B$7:$H$81,7,FALSE))</f>
        <v>193.2</v>
      </c>
      <c r="H39" s="95" t="e">
        <f t="shared" si="4"/>
        <v>#REF!</v>
      </c>
      <c r="I39" s="96" t="e">
        <f t="shared" si="5"/>
        <v>#REF!</v>
      </c>
      <c r="J39" s="97" t="e">
        <f t="shared" si="7"/>
        <v>#REF!</v>
      </c>
      <c r="K39" s="94"/>
      <c r="L39" s="102" t="e">
        <f t="shared" si="6"/>
        <v>#REF!</v>
      </c>
      <c r="M39" s="7"/>
    </row>
    <row r="40" spans="1:13" ht="15" customHeight="1">
      <c r="A40" s="50">
        <v>4</v>
      </c>
      <c r="B40" s="82" t="s">
        <v>68</v>
      </c>
      <c r="C40" s="83" t="s">
        <v>58</v>
      </c>
      <c r="D40" s="94" t="e">
        <f ca="1">IF(VLOOKUP($B40,IV!$B$7:$H$91,7,FALSE)=0,"",VLOOKUP($B40,IV!$B$7:$H$91,7,FALSE))</f>
        <v>#N/A</v>
      </c>
      <c r="E40" s="94" t="e">
        <f>IF(VLOOKUP($B40,#REF!,7,FALSE)=0,"",VLOOKUP($B40,#REF!,7,FALSE))</f>
        <v>#REF!</v>
      </c>
      <c r="F40" s="94" t="e">
        <f ca="1">IF(VLOOKUP($B40,LIENZ!$B$7:$H$46,7,FALSE)=0,"",VLOOKUP($B40,LIENZ!$B$7:$H$46,7,FALSE))</f>
        <v>#N/A</v>
      </c>
      <c r="G40" s="94">
        <f ca="1">IF(VLOOKUP($B40,NUSSD!$B$7:$H$81,7,FALSE)=0,"",VLOOKUP($B40,NUSSD!$B$7:$H$81,7,FALSE))</f>
        <v>172.8</v>
      </c>
      <c r="H40" s="95" t="e">
        <f t="shared" si="4"/>
        <v>#N/A</v>
      </c>
      <c r="I40" s="96" t="e">
        <f t="shared" si="5"/>
        <v>#N/A</v>
      </c>
      <c r="J40" s="97" t="e">
        <f t="shared" si="7"/>
        <v>#N/A</v>
      </c>
      <c r="K40" s="94"/>
      <c r="L40" s="102" t="e">
        <f t="shared" si="6"/>
        <v>#N/A</v>
      </c>
      <c r="M40" s="7"/>
    </row>
    <row r="41" spans="1:13" ht="15" customHeight="1">
      <c r="A41" s="50">
        <v>5</v>
      </c>
      <c r="B41" s="82" t="s">
        <v>69</v>
      </c>
      <c r="C41" s="83" t="s">
        <v>58</v>
      </c>
      <c r="D41" s="94" t="e">
        <f ca="1">IF(VLOOKUP($B41,IV!$B$7:$H$91,7,FALSE)=0,"",VLOOKUP($B41,IV!$B$7:$H$91,7,FALSE))</f>
        <v>#N/A</v>
      </c>
      <c r="E41" s="94" t="e">
        <f>IF(VLOOKUP($B41,#REF!,7,FALSE)=0,"",VLOOKUP($B41,#REF!,7,FALSE))</f>
        <v>#REF!</v>
      </c>
      <c r="F41" s="94" t="e">
        <f ca="1">IF(VLOOKUP($B41,LIENZ!$B$7:$H$46,7,FALSE)=0,"",VLOOKUP($B41,LIENZ!$B$7:$H$46,7,FALSE))</f>
        <v>#N/A</v>
      </c>
      <c r="G41" s="94">
        <f ca="1">IF(VLOOKUP($B41,NUSSD!$B$7:$H$81,7,FALSE)=0,"",VLOOKUP($B41,NUSSD!$B$7:$H$81,7,FALSE))</f>
        <v>173.5</v>
      </c>
      <c r="H41" s="95" t="e">
        <f t="shared" si="4"/>
        <v>#N/A</v>
      </c>
      <c r="I41" s="96" t="e">
        <f t="shared" si="5"/>
        <v>#N/A</v>
      </c>
      <c r="J41" s="97" t="e">
        <f t="shared" si="7"/>
        <v>#N/A</v>
      </c>
      <c r="K41" s="94"/>
      <c r="L41" s="102" t="e">
        <f t="shared" si="6"/>
        <v>#N/A</v>
      </c>
      <c r="M41" s="7"/>
    </row>
    <row r="42" spans="1:13" ht="15" customHeight="1">
      <c r="A42" s="50">
        <v>6</v>
      </c>
      <c r="B42" s="82" t="s">
        <v>19</v>
      </c>
      <c r="C42" s="83" t="s">
        <v>56</v>
      </c>
      <c r="D42" s="94">
        <f ca="1">IF(VLOOKUP($B42,IV!$B$7:$H$91,7,FALSE)=0,"",VLOOKUP($B42,IV!$B$7:$H$91,7,FALSE))</f>
        <v>349.90000000000003</v>
      </c>
      <c r="E42" s="94" t="e">
        <f>IF(VLOOKUP($B42,#REF!,7,FALSE)=0,"",VLOOKUP($B42,#REF!,7,FALSE))</f>
        <v>#REF!</v>
      </c>
      <c r="F42" s="94" t="e">
        <f ca="1">IF(VLOOKUP($B42,LIENZ!$B$7:$H$46,7,FALSE)=0,"",VLOOKUP($B42,LIENZ!$B$7:$H$46,7,FALSE))</f>
        <v>#N/A</v>
      </c>
      <c r="G42" s="94">
        <f ca="1">IF(VLOOKUP($B42,NUSSD!$B$7:$H$81,7,FALSE)=0,"",VLOOKUP($B42,NUSSD!$B$7:$H$81,7,FALSE))</f>
        <v>169.4</v>
      </c>
      <c r="H42" s="95" t="e">
        <f t="shared" si="4"/>
        <v>#REF!</v>
      </c>
      <c r="I42" s="96" t="e">
        <f t="shared" si="5"/>
        <v>#REF!</v>
      </c>
      <c r="J42" s="97" t="e">
        <f t="shared" si="7"/>
        <v>#REF!</v>
      </c>
      <c r="K42" s="94"/>
      <c r="L42" s="102" t="e">
        <f t="shared" si="6"/>
        <v>#REF!</v>
      </c>
      <c r="M42" s="7"/>
    </row>
    <row r="43" spans="1:13" ht="15" customHeight="1">
      <c r="A43" s="50">
        <v>7</v>
      </c>
      <c r="B43" s="82" t="s">
        <v>33</v>
      </c>
      <c r="C43" s="83" t="s">
        <v>60</v>
      </c>
      <c r="D43" s="94">
        <f ca="1">IF(VLOOKUP($B43,IV!$B$7:$H$91,7,FALSE)=0,"",VLOOKUP($B43,IV!$B$7:$H$91,7,FALSE))</f>
        <v>155.69999999999999</v>
      </c>
      <c r="E43" s="94" t="e">
        <f>IF(VLOOKUP($B43,#REF!,7,FALSE)=0,"",VLOOKUP($B43,#REF!,7,FALSE))</f>
        <v>#REF!</v>
      </c>
      <c r="F43" s="94" t="e">
        <f ca="1">IF(VLOOKUP($B43,LIENZ!$B$7:$H$46,7,FALSE)=0,"",VLOOKUP($B43,LIENZ!$B$7:$H$46,7,FALSE))</f>
        <v>#N/A</v>
      </c>
      <c r="G43" s="94">
        <f ca="1">IF(VLOOKUP($B43,NUSSD!$B$7:$H$81,7,FALSE)=0,"",VLOOKUP($B43,NUSSD!$B$7:$H$81,7,FALSE))</f>
        <v>164.7</v>
      </c>
      <c r="H43" s="95" t="e">
        <f t="shared" si="4"/>
        <v>#REF!</v>
      </c>
      <c r="I43" s="96" t="e">
        <f t="shared" si="5"/>
        <v>#REF!</v>
      </c>
      <c r="J43" s="97" t="e">
        <f t="shared" si="7"/>
        <v>#REF!</v>
      </c>
      <c r="K43" s="94"/>
      <c r="L43" s="102" t="e">
        <f t="shared" si="6"/>
        <v>#REF!</v>
      </c>
      <c r="M43" s="7"/>
    </row>
    <row r="44" spans="1:13" ht="15" customHeight="1">
      <c r="A44" s="50">
        <v>8</v>
      </c>
      <c r="B44" s="82" t="s">
        <v>52</v>
      </c>
      <c r="C44" s="83" t="s">
        <v>71</v>
      </c>
      <c r="D44" s="94" t="e">
        <f ca="1">IF(VLOOKUP($B44,IV!$B$7:$H$91,7,FALSE)=0,"",VLOOKUP($B44,IV!$B$7:$H$91,7,FALSE))</f>
        <v>#N/A</v>
      </c>
      <c r="E44" s="94">
        <v>0</v>
      </c>
      <c r="F44" s="94" t="e">
        <f ca="1">IF(VLOOKUP($B44,LIENZ!$B$7:$H$46,7,FALSE)=0,"",VLOOKUP($B44,LIENZ!$B$7:$H$46,7,FALSE))</f>
        <v>#N/A</v>
      </c>
      <c r="G44" s="94" t="str">
        <f ca="1">IF(VLOOKUP($B44,NUSSD!$B$7:$H$81,7,FALSE)=0,"",VLOOKUP($B44,NUSSD!$B$7:$H$81,7,FALSE))</f>
        <v/>
      </c>
      <c r="H44" s="95" t="e">
        <f t="shared" si="4"/>
        <v>#N/A</v>
      </c>
      <c r="I44" s="96" t="e">
        <f t="shared" si="5"/>
        <v>#N/A</v>
      </c>
      <c r="J44" s="97" t="e">
        <f t="shared" si="7"/>
        <v>#N/A</v>
      </c>
      <c r="K44" s="94"/>
      <c r="L44" s="102" t="e">
        <f t="shared" si="6"/>
        <v>#N/A</v>
      </c>
      <c r="M44" s="7"/>
    </row>
    <row r="45" spans="1:13" ht="15" customHeight="1">
      <c r="A45" s="50">
        <v>9</v>
      </c>
      <c r="B45" s="82" t="s">
        <v>70</v>
      </c>
      <c r="C45" s="83" t="s">
        <v>54</v>
      </c>
      <c r="D45" s="94" t="e">
        <f ca="1">IF(VLOOKUP($B45,IV!$B$7:$H$91,7,FALSE)=0,"",VLOOKUP($B45,IV!$B$7:$H$91,7,FALSE))</f>
        <v>#N/A</v>
      </c>
      <c r="E45" s="94">
        <v>0</v>
      </c>
      <c r="F45" s="94" t="e">
        <f ca="1">IF(VLOOKUP($B45,LIENZ!$B$7:$H$46,7,FALSE)=0,"",VLOOKUP($B45,LIENZ!$B$7:$H$46,7,FALSE))</f>
        <v>#N/A</v>
      </c>
      <c r="G45" s="94" t="str">
        <f ca="1">IF(VLOOKUP($B45,NUSSD!$B$7:$H$81,7,FALSE)=0,"",VLOOKUP($B45,NUSSD!$B$7:$H$81,7,FALSE))</f>
        <v/>
      </c>
      <c r="H45" s="95" t="e">
        <f t="shared" si="4"/>
        <v>#N/A</v>
      </c>
      <c r="I45" s="96" t="e">
        <f t="shared" si="5"/>
        <v>#N/A</v>
      </c>
      <c r="J45" s="97" t="e">
        <f t="shared" si="7"/>
        <v>#N/A</v>
      </c>
      <c r="K45" s="94"/>
      <c r="L45" s="102" t="e">
        <f t="shared" si="6"/>
        <v>#N/A</v>
      </c>
      <c r="M45" s="7"/>
    </row>
    <row r="46" spans="1:13">
      <c r="A46" s="50"/>
      <c r="B46" s="3"/>
      <c r="C46" s="3"/>
      <c r="D46" s="44"/>
      <c r="E46" s="44"/>
      <c r="F46" s="44"/>
      <c r="G46" s="44"/>
      <c r="H46" s="35"/>
      <c r="I46" s="53"/>
      <c r="J46" s="42"/>
      <c r="K46" s="44"/>
      <c r="L46" s="102"/>
    </row>
    <row r="47" spans="1:13" s="5" customFormat="1" ht="22.5" customHeight="1">
      <c r="A47" s="195" t="s">
        <v>86</v>
      </c>
      <c r="B47" s="196"/>
      <c r="C47" s="197"/>
      <c r="D47" s="54"/>
      <c r="E47" s="54"/>
      <c r="F47" s="54"/>
      <c r="G47" s="54"/>
      <c r="H47" s="41"/>
      <c r="I47" s="66"/>
      <c r="J47" s="43"/>
      <c r="K47" s="54"/>
      <c r="L47" s="41"/>
    </row>
    <row r="48" spans="1:13" ht="15" customHeight="1" thickBot="1">
      <c r="A48" s="198"/>
      <c r="B48" s="199"/>
      <c r="C48" s="200"/>
      <c r="D48" s="38"/>
      <c r="E48" s="39"/>
      <c r="F48" s="39"/>
      <c r="G48" s="39"/>
      <c r="H48" s="39"/>
      <c r="I48" s="39"/>
      <c r="J48" s="39"/>
      <c r="K48" s="39"/>
      <c r="L48" s="105"/>
      <c r="M48" s="7" t="s">
        <v>5</v>
      </c>
    </row>
    <row r="49" spans="1:13" s="5" customFormat="1" ht="22.5" customHeight="1">
      <c r="A49" s="46" t="s">
        <v>0</v>
      </c>
      <c r="B49" s="47" t="s">
        <v>1</v>
      </c>
      <c r="C49" s="48" t="s">
        <v>2</v>
      </c>
      <c r="D49" s="70" t="str">
        <f>D$7</f>
        <v>IV</v>
      </c>
      <c r="E49" s="70" t="str">
        <f>E$7</f>
        <v>Sillian</v>
      </c>
      <c r="F49" s="70" t="str">
        <f>F$7</f>
        <v>Lienz</v>
      </c>
      <c r="G49" s="70" t="str">
        <f>G$7</f>
        <v>ND</v>
      </c>
      <c r="H49" s="70" t="str">
        <f>H$7</f>
        <v>Summe</v>
      </c>
      <c r="I49" s="70" t="s">
        <v>12</v>
      </c>
      <c r="J49" s="70" t="s">
        <v>11</v>
      </c>
      <c r="K49" s="71" t="s">
        <v>13</v>
      </c>
      <c r="L49" s="101" t="s">
        <v>4</v>
      </c>
    </row>
    <row r="50" spans="1:13" ht="15" customHeight="1">
      <c r="A50" s="50">
        <v>1</v>
      </c>
      <c r="B50" s="82" t="s">
        <v>18</v>
      </c>
      <c r="C50" s="83" t="s">
        <v>54</v>
      </c>
      <c r="D50" s="94" t="e">
        <f ca="1">IF(VLOOKUP($B50,IV!$B$7:$H$91,7,FALSE)=0,"",VLOOKUP($B50,IV!$B$7:$H$91,7,FALSE))</f>
        <v>#N/A</v>
      </c>
      <c r="E50" s="94" t="e">
        <f>IF(VLOOKUP($B50,#REF!,7,FALSE)=0,"",VLOOKUP($B50,#REF!,7,FALSE))</f>
        <v>#REF!</v>
      </c>
      <c r="F50" s="94" t="e">
        <f ca="1">IF(VLOOKUP($B50,LIENZ!$B$7:$H$46,7,FALSE)=0,"",VLOOKUP($B50,LIENZ!$B$7:$H$46,7,FALSE))</f>
        <v>#N/A</v>
      </c>
      <c r="G50" s="94">
        <f ca="1">IF(VLOOKUP($B50,NUSSD!$B$7:$H$81,7,FALSE)=0,"",VLOOKUP($B50,NUSSD!$B$7:$H$81,7,FALSE))</f>
        <v>411.8</v>
      </c>
      <c r="H50" s="95" t="e">
        <f>IF(SUM(D50:G50)=0,"",SUM(D50:G50))</f>
        <v>#N/A</v>
      </c>
      <c r="I50" s="96" t="e">
        <f>IF(H50="","",H50/COUNT(D50:G50))</f>
        <v>#N/A</v>
      </c>
      <c r="J50" s="97" t="e">
        <f>IF(H50="","",IF(COUNT(D50:G50)&lt;=3,H50/COUNT(D50:G50),(H50-SMALL(D50:G50,1))/3))</f>
        <v>#N/A</v>
      </c>
      <c r="K50" s="94"/>
      <c r="L50" s="102" t="e">
        <f>ROUND(SUM(J50:K50),1)</f>
        <v>#N/A</v>
      </c>
      <c r="M50" s="7"/>
    </row>
    <row r="51" spans="1:13" ht="9.75" customHeight="1">
      <c r="D51" s="34"/>
      <c r="E51" s="34"/>
      <c r="F51" s="34"/>
      <c r="G51" s="34"/>
      <c r="H51" s="34"/>
      <c r="I51" s="34"/>
      <c r="J51" s="34"/>
      <c r="K51" s="34"/>
      <c r="L51" s="103"/>
    </row>
    <row r="52" spans="1:13" s="5" customFormat="1" ht="22.5" customHeight="1">
      <c r="A52" s="195" t="s">
        <v>26</v>
      </c>
      <c r="B52" s="196"/>
      <c r="C52" s="197"/>
      <c r="D52" s="38"/>
      <c r="E52" s="39"/>
      <c r="F52" s="39"/>
      <c r="G52" s="39"/>
      <c r="H52" s="39"/>
      <c r="I52" s="39"/>
      <c r="J52" s="39"/>
      <c r="K52" s="39"/>
      <c r="L52" s="105"/>
    </row>
    <row r="53" spans="1:13" s="6" customFormat="1" ht="15" customHeight="1" thickBot="1">
      <c r="A53" s="198"/>
      <c r="B53" s="199"/>
      <c r="C53" s="200"/>
      <c r="D53" s="38"/>
      <c r="E53" s="39"/>
      <c r="F53" s="39"/>
      <c r="G53" s="39"/>
      <c r="H53" s="39"/>
      <c r="I53" s="39"/>
      <c r="J53" s="39"/>
      <c r="K53" s="39"/>
      <c r="L53" s="105"/>
    </row>
    <row r="54" spans="1:13" s="5" customFormat="1" ht="22.5" customHeight="1">
      <c r="A54" s="74" t="s">
        <v>0</v>
      </c>
      <c r="B54" s="86" t="s">
        <v>1</v>
      </c>
      <c r="C54" s="87" t="s">
        <v>2</v>
      </c>
      <c r="D54" s="70" t="str">
        <f>D$7</f>
        <v>IV</v>
      </c>
      <c r="E54" s="70" t="str">
        <f>E$7</f>
        <v>Sillian</v>
      </c>
      <c r="F54" s="70" t="str">
        <f>F$7</f>
        <v>Lienz</v>
      </c>
      <c r="G54" s="70" t="str">
        <f>G$7</f>
        <v>ND</v>
      </c>
      <c r="H54" s="70" t="str">
        <f>H$7</f>
        <v>Summe</v>
      </c>
      <c r="I54" s="70" t="s">
        <v>12</v>
      </c>
      <c r="J54" s="70" t="s">
        <v>11</v>
      </c>
      <c r="K54" s="71" t="s">
        <v>13</v>
      </c>
      <c r="L54" s="101" t="s">
        <v>4</v>
      </c>
    </row>
    <row r="55" spans="1:13" ht="15" customHeight="1">
      <c r="A55" s="50">
        <v>1</v>
      </c>
      <c r="B55" s="82" t="s">
        <v>90</v>
      </c>
      <c r="C55" s="83" t="s">
        <v>56</v>
      </c>
      <c r="D55" s="94">
        <v>385</v>
      </c>
      <c r="E55" s="94" t="e">
        <f>IF(VLOOKUP($B55,#REF!,7,FALSE)=0,"",VLOOKUP($B55,#REF!,7,FALSE))</f>
        <v>#REF!</v>
      </c>
      <c r="F55" s="94" t="e">
        <f ca="1">IF(VLOOKUP($B55,LIENZ!$B$7:$H$46,7,FALSE)=0,"",VLOOKUP($B55,LIENZ!$B$7:$H$46,7,FALSE))</f>
        <v>#N/A</v>
      </c>
      <c r="G55" s="94">
        <f ca="1">IF(VLOOKUP($B55,NUSSD!$B$7:$H$81,7,FALSE)=0,"",VLOOKUP($B55,NUSSD!$B$7:$H$81,7,FALSE))</f>
        <v>398.2</v>
      </c>
      <c r="H55" s="95" t="e">
        <f t="shared" ref="H55:H60" si="8">IF(SUM(D55:G55)=0,"",SUM(D55:G55))</f>
        <v>#REF!</v>
      </c>
      <c r="I55" s="96" t="e">
        <f t="shared" ref="I55:I60" si="9">IF(H55="","",H55/COUNT(D55:G55))</f>
        <v>#REF!</v>
      </c>
      <c r="J55" s="97" t="e">
        <f t="shared" ref="J55:J60" si="10">IF(H55="","",IF(COUNT(D55:G55)&lt;=3,H55/COUNT(D55:G55),(H55-SMALL(D55:G55,1))/3))</f>
        <v>#REF!</v>
      </c>
      <c r="K55" s="94"/>
      <c r="L55" s="102" t="e">
        <f t="shared" ref="L55:L60" si="11">ROUND(SUM(J55:K55),1)</f>
        <v>#REF!</v>
      </c>
      <c r="M55" s="7"/>
    </row>
    <row r="56" spans="1:13" ht="15" customHeight="1">
      <c r="A56" s="50">
        <v>2</v>
      </c>
      <c r="B56" s="82" t="s">
        <v>16</v>
      </c>
      <c r="C56" s="83" t="s">
        <v>60</v>
      </c>
      <c r="D56" s="94">
        <f ca="1">IF(VLOOKUP($B56,IV!$B$7:$H$91,7,FALSE)=0,"",VLOOKUP($B56,IV!$B$7:$H$91,7,FALSE))</f>
        <v>380.4</v>
      </c>
      <c r="E56" s="94" t="e">
        <f>IF(VLOOKUP($B56,#REF!,7,FALSE)=0,"",VLOOKUP($B56,#REF!,7,FALSE))</f>
        <v>#REF!</v>
      </c>
      <c r="F56" s="94" t="e">
        <f ca="1">IF(VLOOKUP($B56,LIENZ!$B$7:$H$46,7,FALSE)=0,"",VLOOKUP($B56,LIENZ!$B$7:$H$46,7,FALSE))</f>
        <v>#N/A</v>
      </c>
      <c r="G56" s="94">
        <f ca="1">IF(VLOOKUP($B56,NUSSD!$B$7:$H$81,7,FALSE)=0,"",VLOOKUP($B56,NUSSD!$B$7:$H$81,7,FALSE))</f>
        <v>391.5</v>
      </c>
      <c r="H56" s="95" t="e">
        <f t="shared" si="8"/>
        <v>#REF!</v>
      </c>
      <c r="I56" s="96" t="e">
        <f t="shared" si="9"/>
        <v>#REF!</v>
      </c>
      <c r="J56" s="97" t="e">
        <f t="shared" si="10"/>
        <v>#REF!</v>
      </c>
      <c r="K56" s="94"/>
      <c r="L56" s="102" t="e">
        <f t="shared" si="11"/>
        <v>#REF!</v>
      </c>
      <c r="M56" s="7"/>
    </row>
    <row r="57" spans="1:13" ht="15" customHeight="1">
      <c r="A57" s="50">
        <v>3</v>
      </c>
      <c r="B57" s="82" t="s">
        <v>17</v>
      </c>
      <c r="C57" s="83" t="s">
        <v>54</v>
      </c>
      <c r="D57" s="94" t="str">
        <f ca="1">IF(VLOOKUP($B57,IV!$B$7:$H$91,7,FALSE)=0,"",VLOOKUP($B57,IV!$B$7:$H$91,7,FALSE))</f>
        <v/>
      </c>
      <c r="E57" s="94" t="e">
        <f>IF(VLOOKUP($B57,#REF!,7,FALSE)=0,"",VLOOKUP($B57,#REF!,7,FALSE))</f>
        <v>#REF!</v>
      </c>
      <c r="F57" s="94" t="e">
        <f ca="1">IF(VLOOKUP($B57,LIENZ!$B$7:$H$46,7,FALSE)=0,"",VLOOKUP($B57,LIENZ!$B$7:$H$46,7,FALSE))</f>
        <v>#N/A</v>
      </c>
      <c r="G57" s="94">
        <f ca="1">IF(VLOOKUP($B57,NUSSD!$B$7:$H$81,7,FALSE)=0,"",VLOOKUP($B57,NUSSD!$B$7:$H$81,7,FALSE))</f>
        <v>343.29999999999995</v>
      </c>
      <c r="H57" s="95" t="e">
        <f t="shared" si="8"/>
        <v>#REF!</v>
      </c>
      <c r="I57" s="96" t="e">
        <f t="shared" si="9"/>
        <v>#REF!</v>
      </c>
      <c r="J57" s="97" t="e">
        <f t="shared" si="10"/>
        <v>#REF!</v>
      </c>
      <c r="K57" s="94"/>
      <c r="L57" s="102" t="e">
        <f t="shared" si="11"/>
        <v>#REF!</v>
      </c>
      <c r="M57" s="7"/>
    </row>
    <row r="58" spans="1:13" ht="15" customHeight="1">
      <c r="A58" s="50">
        <v>4</v>
      </c>
      <c r="B58" s="82" t="s">
        <v>40</v>
      </c>
      <c r="C58" s="83" t="s">
        <v>54</v>
      </c>
      <c r="D58" s="94" t="str">
        <f ca="1">IF(VLOOKUP($B58,IV!$B$7:$H$91,7,FALSE)=0,"",VLOOKUP($B58,IV!$B$7:$H$91,7,FALSE))</f>
        <v/>
      </c>
      <c r="E58" s="94" t="e">
        <f>IF(VLOOKUP($B58,#REF!,7,FALSE)=0,"",VLOOKUP($B58,#REF!,7,FALSE))</f>
        <v>#REF!</v>
      </c>
      <c r="F58" s="94" t="e">
        <f ca="1">IF(VLOOKUP($B58,LIENZ!$B$7:$H$46,7,FALSE)=0,"",VLOOKUP($B58,LIENZ!$B$7:$H$46,7,FALSE))</f>
        <v>#N/A</v>
      </c>
      <c r="G58" s="94">
        <f ca="1">IF(VLOOKUP($B58,NUSSD!$B$7:$H$81,7,FALSE)=0,"",VLOOKUP($B58,NUSSD!$B$7:$H$81,7,FALSE))</f>
        <v>367.1</v>
      </c>
      <c r="H58" s="95" t="e">
        <f t="shared" si="8"/>
        <v>#REF!</v>
      </c>
      <c r="I58" s="96" t="e">
        <f t="shared" si="9"/>
        <v>#REF!</v>
      </c>
      <c r="J58" s="97" t="e">
        <f t="shared" si="10"/>
        <v>#REF!</v>
      </c>
      <c r="K58" s="94"/>
      <c r="L58" s="102" t="e">
        <f t="shared" si="11"/>
        <v>#REF!</v>
      </c>
      <c r="M58" s="7"/>
    </row>
    <row r="59" spans="1:13" ht="15" customHeight="1">
      <c r="A59" s="50">
        <v>5</v>
      </c>
      <c r="B59" s="82" t="s">
        <v>27</v>
      </c>
      <c r="C59" s="83" t="s">
        <v>60</v>
      </c>
      <c r="D59" s="94">
        <f ca="1">IF(VLOOKUP($B59,IV!$B$7:$H$91,7,FALSE)=0,"",VLOOKUP($B59,IV!$B$7:$H$91,7,FALSE))</f>
        <v>174.1</v>
      </c>
      <c r="E59" s="94" t="e">
        <f>IF(VLOOKUP($B59,#REF!,7,FALSE)=0,"",VLOOKUP($B59,#REF!,7,FALSE))</f>
        <v>#REF!</v>
      </c>
      <c r="F59" s="94" t="e">
        <f ca="1">IF(VLOOKUP($B59,LIENZ!$B$7:$H$46,7,FALSE)=0,"",VLOOKUP($B59,LIENZ!$B$7:$H$46,7,FALSE))</f>
        <v>#N/A</v>
      </c>
      <c r="G59" s="94">
        <f ca="1">IF(VLOOKUP($B59,NUSSD!$B$7:$H$81,7,FALSE)=0,"",VLOOKUP($B59,NUSSD!$B$7:$H$81,7,FALSE))</f>
        <v>367.4</v>
      </c>
      <c r="H59" s="95" t="e">
        <f t="shared" si="8"/>
        <v>#REF!</v>
      </c>
      <c r="I59" s="96" t="e">
        <f t="shared" si="9"/>
        <v>#REF!</v>
      </c>
      <c r="J59" s="97" t="e">
        <f t="shared" si="10"/>
        <v>#REF!</v>
      </c>
      <c r="K59" s="94"/>
      <c r="L59" s="102" t="e">
        <f t="shared" si="11"/>
        <v>#REF!</v>
      </c>
      <c r="M59" s="7"/>
    </row>
    <row r="60" spans="1:13" ht="15.75">
      <c r="A60" s="50">
        <v>6</v>
      </c>
      <c r="B60" s="82" t="s">
        <v>77</v>
      </c>
      <c r="C60" s="83" t="s">
        <v>56</v>
      </c>
      <c r="D60" s="94" t="e">
        <f ca="1">IF(VLOOKUP($B60,IV!$B$7:$H$91,7,FALSE)=0,"",VLOOKUP($B60,IV!$B$7:$H$91,7,FALSE))</f>
        <v>#N/A</v>
      </c>
      <c r="E60" s="94" t="e">
        <f>IF(VLOOKUP($B60,#REF!,7,FALSE)=0,"",VLOOKUP($B60,#REF!,7,FALSE))</f>
        <v>#REF!</v>
      </c>
      <c r="F60" s="94" t="e">
        <f ca="1">IF(VLOOKUP($B60,LIENZ!$B$7:$H$46,7,FALSE)=0,"",VLOOKUP($B60,LIENZ!$B$7:$H$46,7,FALSE))</f>
        <v>#N/A</v>
      </c>
      <c r="G60" s="94">
        <f ca="1">IF(VLOOKUP($B60,NUSSD!$B$7:$H$81,7,FALSE)=0,"",VLOOKUP($B60,NUSSD!$B$7:$H$81,7,FALSE))</f>
        <v>329.70000000000005</v>
      </c>
      <c r="H60" s="95" t="e">
        <f t="shared" si="8"/>
        <v>#N/A</v>
      </c>
      <c r="I60" s="96" t="e">
        <f t="shared" si="9"/>
        <v>#N/A</v>
      </c>
      <c r="J60" s="97" t="e">
        <f t="shared" si="10"/>
        <v>#N/A</v>
      </c>
      <c r="K60" s="94"/>
      <c r="L60" s="102" t="e">
        <f t="shared" si="11"/>
        <v>#N/A</v>
      </c>
    </row>
    <row r="61" spans="1:13">
      <c r="A61" s="195" t="s">
        <v>72</v>
      </c>
      <c r="B61" s="196"/>
      <c r="C61" s="197"/>
      <c r="D61" s="44"/>
      <c r="E61" s="44"/>
      <c r="F61" s="44"/>
      <c r="G61" s="44"/>
      <c r="H61" s="35"/>
      <c r="I61" s="53"/>
      <c r="J61" s="42"/>
      <c r="K61" s="44"/>
      <c r="L61" s="102"/>
    </row>
    <row r="62" spans="1:13" ht="15.75" thickBot="1">
      <c r="A62" s="198"/>
      <c r="B62" s="199"/>
      <c r="C62" s="200"/>
      <c r="D62" s="44"/>
      <c r="E62" s="44"/>
      <c r="F62" s="44"/>
      <c r="G62" s="44"/>
      <c r="H62" s="35"/>
      <c r="I62" s="53"/>
      <c r="J62" s="42"/>
      <c r="K62" s="44"/>
      <c r="L62" s="102"/>
    </row>
    <row r="63" spans="1:13" s="5" customFormat="1" ht="22.5" customHeight="1">
      <c r="A63" s="74" t="s">
        <v>0</v>
      </c>
      <c r="B63" s="86" t="s">
        <v>1</v>
      </c>
      <c r="C63" s="87" t="s">
        <v>2</v>
      </c>
      <c r="D63" s="70" t="str">
        <f>D$7</f>
        <v>IV</v>
      </c>
      <c r="E63" s="70" t="str">
        <f>E$7</f>
        <v>Sillian</v>
      </c>
      <c r="F63" s="70" t="str">
        <f>F$7</f>
        <v>Lienz</v>
      </c>
      <c r="G63" s="70" t="str">
        <f>G$7</f>
        <v>ND</v>
      </c>
      <c r="H63" s="70" t="str">
        <f>H$7</f>
        <v>Summe</v>
      </c>
      <c r="I63" s="70" t="s">
        <v>12</v>
      </c>
      <c r="J63" s="70" t="s">
        <v>11</v>
      </c>
      <c r="K63" s="71" t="s">
        <v>13</v>
      </c>
      <c r="L63" s="101" t="s">
        <v>4</v>
      </c>
    </row>
    <row r="64" spans="1:13" ht="15" customHeight="1">
      <c r="A64" s="50" t="s">
        <v>7</v>
      </c>
      <c r="B64" s="82" t="s">
        <v>6</v>
      </c>
      <c r="C64" s="83" t="s">
        <v>54</v>
      </c>
      <c r="D64" s="94" t="str">
        <f ca="1">IF(VLOOKUP($B64,IV!$B$7:$H$91,7,FALSE)=0,"",VLOOKUP($B64,IV!$B$7:$H$91,7,FALSE))</f>
        <v/>
      </c>
      <c r="E64" s="94" t="e">
        <f>IF(VLOOKUP($B64,#REF!,7,FALSE)=0,"",VLOOKUP($B64,#REF!,7,FALSE))</f>
        <v>#REF!</v>
      </c>
      <c r="F64" s="94" t="e">
        <f ca="1">IF(VLOOKUP($B64,LIENZ!$B$7:$H$46,7,FALSE)=0,"",VLOOKUP($B64,LIENZ!$B$7:$H$46,7,FALSE))</f>
        <v>#N/A</v>
      </c>
      <c r="G64" s="94">
        <f ca="1">IF(VLOOKUP($B64,NUSSD!$B$7:$H$81,7,FALSE)=0,"",VLOOKUP($B64,NUSSD!$B$7:$H$81,7,FALSE))</f>
        <v>402.79999999999995</v>
      </c>
      <c r="H64" s="95" t="e">
        <f>IF(SUM(D64:G64)=0,"",SUM(D64:G64))</f>
        <v>#REF!</v>
      </c>
      <c r="I64" s="96" t="e">
        <f>IF(H64="","",H64/COUNT(D64:G64))</f>
        <v>#REF!</v>
      </c>
      <c r="J64" s="97" t="e">
        <f>IF(H64="","",IF(COUNT(D64:G64)&lt;=3,H64/COUNT(D64:G64),(H64-SMALL(D64:G64,1))/3))</f>
        <v>#REF!</v>
      </c>
      <c r="K64" s="94"/>
      <c r="L64" s="102" t="e">
        <f>ROUND(SUM(J64:K64),1)</f>
        <v>#REF!</v>
      </c>
      <c r="M64" s="7"/>
    </row>
    <row r="65" spans="1:13">
      <c r="A65" s="75"/>
      <c r="B65" s="76"/>
      <c r="C65" s="77"/>
      <c r="D65" s="44"/>
      <c r="E65" s="44"/>
      <c r="F65" s="44"/>
      <c r="G65" s="44"/>
      <c r="H65" s="35"/>
      <c r="I65" s="53"/>
      <c r="J65" s="42"/>
      <c r="K65" s="44"/>
      <c r="L65" s="102"/>
    </row>
    <row r="66" spans="1:13" ht="13.5" customHeight="1">
      <c r="A66" s="195" t="s">
        <v>31</v>
      </c>
      <c r="B66" s="196"/>
      <c r="C66" s="197"/>
      <c r="D66" s="44"/>
      <c r="E66" s="44"/>
      <c r="F66" s="44"/>
      <c r="G66" s="44"/>
      <c r="H66" s="35"/>
      <c r="I66" s="53"/>
      <c r="J66" s="42"/>
      <c r="K66" s="44"/>
      <c r="L66" s="102"/>
      <c r="M66" s="12"/>
    </row>
    <row r="67" spans="1:13" s="5" customFormat="1" ht="15.75" thickBot="1">
      <c r="A67" s="198"/>
      <c r="B67" s="199"/>
      <c r="C67" s="200"/>
      <c r="D67" s="44"/>
      <c r="E67" s="44"/>
      <c r="F67" s="44"/>
      <c r="G67" s="44"/>
      <c r="H67" s="35"/>
      <c r="I67" s="53"/>
      <c r="J67" s="42"/>
      <c r="K67" s="44"/>
      <c r="L67" s="102"/>
    </row>
    <row r="68" spans="1:13" s="5" customFormat="1" ht="22.5">
      <c r="A68" s="74" t="s">
        <v>0</v>
      </c>
      <c r="B68" s="86" t="s">
        <v>1</v>
      </c>
      <c r="C68" s="87" t="s">
        <v>2</v>
      </c>
      <c r="D68" s="70" t="str">
        <f>D$7</f>
        <v>IV</v>
      </c>
      <c r="E68" s="70" t="str">
        <f>E$7</f>
        <v>Sillian</v>
      </c>
      <c r="F68" s="70" t="str">
        <f>F$7</f>
        <v>Lienz</v>
      </c>
      <c r="G68" s="70" t="str">
        <f>G$7</f>
        <v>ND</v>
      </c>
      <c r="H68" s="70" t="str">
        <f>H$7</f>
        <v>Summe</v>
      </c>
      <c r="I68" s="26" t="s">
        <v>12</v>
      </c>
      <c r="J68" s="26" t="s">
        <v>11</v>
      </c>
      <c r="K68" s="27" t="s">
        <v>13</v>
      </c>
      <c r="L68" s="106" t="s">
        <v>4</v>
      </c>
    </row>
    <row r="69" spans="1:13" ht="15" customHeight="1">
      <c r="A69" s="50">
        <v>1</v>
      </c>
      <c r="B69" s="82" t="s">
        <v>73</v>
      </c>
      <c r="C69" s="83" t="s">
        <v>54</v>
      </c>
      <c r="D69" s="94" t="e">
        <f ca="1">IF(VLOOKUP($B69,IV!$B$7:$H$91,7,FALSE)=0,"",VLOOKUP($B69,IV!$B$7:$H$91,7,FALSE))</f>
        <v>#N/A</v>
      </c>
      <c r="E69" s="94" t="e">
        <f>IF(VLOOKUP($B69,#REF!,7,FALSE)=0,"",VLOOKUP($B69,#REF!,7,FALSE))</f>
        <v>#REF!</v>
      </c>
      <c r="F69" s="94" t="e">
        <f ca="1">IF(VLOOKUP($B69,LIENZ!$B$7:$H$46,7,FALSE)=0,"",VLOOKUP($B69,LIENZ!$B$7:$H$46,7,FALSE))</f>
        <v>#N/A</v>
      </c>
      <c r="G69" s="94">
        <f ca="1">IF(VLOOKUP($B69,NUSSD!$B$7:$H$81,7,FALSE)=0,"",VLOOKUP($B69,NUSSD!$B$7:$H$81,7,FALSE))</f>
        <v>159</v>
      </c>
      <c r="H69" s="95" t="e">
        <f>IF(SUM(D69:G69)=0,"",SUM(D69:G69))</f>
        <v>#N/A</v>
      </c>
      <c r="I69" s="96" t="e">
        <f>IF(H69="","",H69/COUNT(D69:G69))</f>
        <v>#N/A</v>
      </c>
      <c r="J69" s="97" t="e">
        <f>IF(H69="","",IF(COUNT(D69:G69)&lt;=3,H69/COUNT(D69:G69),(H69-SMALL(D69:G69,1))/3))</f>
        <v>#N/A</v>
      </c>
      <c r="K69" s="94"/>
      <c r="L69" s="102" t="e">
        <f>ROUND(SUM(J69:K69),1)</f>
        <v>#N/A</v>
      </c>
      <c r="M69" s="7"/>
    </row>
    <row r="70" spans="1:13">
      <c r="A70" s="88"/>
      <c r="B70" s="89"/>
      <c r="C70" s="90"/>
      <c r="D70" s="30"/>
      <c r="E70" s="30"/>
      <c r="F70" s="30"/>
      <c r="G70" s="30"/>
      <c r="H70" s="22"/>
      <c r="I70" s="53"/>
      <c r="J70" s="42"/>
      <c r="K70" s="44"/>
      <c r="L70" s="102"/>
    </row>
    <row r="71" spans="1:13" ht="13.5" customHeight="1">
      <c r="A71" s="195" t="s">
        <v>80</v>
      </c>
      <c r="B71" s="196"/>
      <c r="C71" s="197"/>
      <c r="D71" s="44"/>
      <c r="E71" s="44"/>
      <c r="F71" s="44"/>
      <c r="G71" s="44"/>
      <c r="H71" s="35"/>
      <c r="I71" s="53"/>
      <c r="J71" s="42"/>
      <c r="K71" s="44"/>
      <c r="L71" s="102"/>
      <c r="M71" s="12"/>
    </row>
    <row r="72" spans="1:13" s="5" customFormat="1" ht="15.75" thickBot="1">
      <c r="A72" s="198"/>
      <c r="B72" s="199"/>
      <c r="C72" s="200"/>
      <c r="D72" s="44"/>
      <c r="E72" s="44"/>
      <c r="F72" s="44"/>
      <c r="G72" s="44"/>
      <c r="H72" s="35"/>
      <c r="I72" s="53"/>
      <c r="J72" s="42"/>
      <c r="K72" s="44"/>
      <c r="L72" s="102"/>
    </row>
    <row r="73" spans="1:13" s="5" customFormat="1" ht="22.5">
      <c r="A73" s="74" t="s">
        <v>0</v>
      </c>
      <c r="B73" s="86" t="s">
        <v>1</v>
      </c>
      <c r="C73" s="87" t="s">
        <v>2</v>
      </c>
      <c r="D73" s="70" t="str">
        <f>D$7</f>
        <v>IV</v>
      </c>
      <c r="E73" s="70" t="str">
        <f>E$7</f>
        <v>Sillian</v>
      </c>
      <c r="F73" s="70" t="str">
        <f>F$7</f>
        <v>Lienz</v>
      </c>
      <c r="G73" s="70" t="str">
        <f>G$7</f>
        <v>ND</v>
      </c>
      <c r="H73" s="70" t="str">
        <f>H$7</f>
        <v>Summe</v>
      </c>
      <c r="I73" s="26" t="s">
        <v>12</v>
      </c>
      <c r="J73" s="26" t="s">
        <v>11</v>
      </c>
      <c r="K73" s="27" t="s">
        <v>13</v>
      </c>
      <c r="L73" s="106" t="s">
        <v>4</v>
      </c>
    </row>
    <row r="74" spans="1:13" ht="15" customHeight="1">
      <c r="A74" s="50" t="s">
        <v>7</v>
      </c>
      <c r="B74" s="82" t="s">
        <v>75</v>
      </c>
      <c r="C74" s="83" t="s">
        <v>76</v>
      </c>
      <c r="D74" s="94">
        <f ca="1">IF(VLOOKUP($B74,IV!$B$7:$H$91,7,FALSE)=0,"",VLOOKUP($B74,IV!$B$7:$H$91,7,FALSE))</f>
        <v>375.6</v>
      </c>
      <c r="E74" s="94" t="e">
        <f>IF(VLOOKUP($B74,#REF!,7,FALSE)=0,"",VLOOKUP($B74,#REF!,7,FALSE))</f>
        <v>#REF!</v>
      </c>
      <c r="F74" s="94" t="e">
        <f ca="1">IF(VLOOKUP($B74,LIENZ!$B$7:$H$46,7,FALSE)=0,"",VLOOKUP($B74,LIENZ!$B$7:$H$46,7,FALSE))</f>
        <v>#N/A</v>
      </c>
      <c r="G74" s="94">
        <f ca="1">IF(VLOOKUP($B74,NUSSD!$B$7:$H$81,7,FALSE)=0,"",VLOOKUP($B74,NUSSD!$B$7:$H$81,7,FALSE))</f>
        <v>177</v>
      </c>
      <c r="H74" s="95" t="e">
        <f>IF(SUM(D74:G74)=0,"",SUM(D74:G74))</f>
        <v>#REF!</v>
      </c>
      <c r="I74" s="96" t="e">
        <f>IF(H74="","",H74/COUNT(D74:G74))</f>
        <v>#REF!</v>
      </c>
      <c r="J74" s="97" t="e">
        <f>IF(H74="","",IF(COUNT(D74:G74)&lt;=3,H74/COUNT(D74:G74),(H74-SMALL(D74:G74,1))/3))</f>
        <v>#REF!</v>
      </c>
      <c r="K74" s="94"/>
      <c r="L74" s="102" t="e">
        <f>ROUND(SUM(J74:K74),1)</f>
        <v>#REF!</v>
      </c>
      <c r="M74" s="7"/>
    </row>
    <row r="75" spans="1:13">
      <c r="J75" s="34"/>
      <c r="L75" s="103"/>
    </row>
    <row r="76" spans="1:13">
      <c r="J76" s="34"/>
      <c r="L76" s="103"/>
    </row>
    <row r="77" spans="1:13">
      <c r="J77" s="34"/>
      <c r="L77" s="103"/>
    </row>
    <row r="78" spans="1:13">
      <c r="A78" s="220" t="s">
        <v>9</v>
      </c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15"/>
    </row>
    <row r="79" spans="1:13" ht="11.25" customHeight="1">
      <c r="A79" s="17"/>
      <c r="B79" s="17"/>
      <c r="C79" s="17"/>
      <c r="D79" s="62"/>
      <c r="E79" s="62"/>
      <c r="F79" s="62"/>
      <c r="G79" s="62"/>
      <c r="H79" s="62"/>
      <c r="I79" s="62"/>
      <c r="J79" s="62"/>
      <c r="K79" s="62"/>
      <c r="L79" s="107"/>
      <c r="M79" s="15"/>
    </row>
    <row r="80" spans="1:13" ht="14.25" customHeight="1">
      <c r="D80" s="15"/>
      <c r="E80" s="15"/>
      <c r="F80" s="15"/>
      <c r="G80" s="15"/>
      <c r="H80" s="15"/>
      <c r="I80" s="28"/>
      <c r="K80" s="28"/>
      <c r="L80" s="99"/>
      <c r="M80" s="15"/>
    </row>
    <row r="81" spans="2:13" ht="14.25" customHeight="1">
      <c r="B81" s="63" t="s">
        <v>10</v>
      </c>
      <c r="D81" s="15"/>
      <c r="E81" s="15"/>
      <c r="F81" s="15"/>
      <c r="G81" s="15"/>
      <c r="H81" s="15"/>
      <c r="I81" s="238" t="s">
        <v>34</v>
      </c>
      <c r="J81" s="238"/>
      <c r="K81" s="238"/>
      <c r="L81" s="238"/>
      <c r="M81" s="15"/>
    </row>
    <row r="82" spans="2:13" ht="6" customHeight="1">
      <c r="B82" s="18"/>
      <c r="C82" s="18"/>
      <c r="D82" s="18"/>
      <c r="E82" s="17"/>
      <c r="F82" s="17"/>
      <c r="G82" s="17"/>
      <c r="H82" s="17"/>
      <c r="I82" s="29"/>
      <c r="J82" s="29"/>
      <c r="K82" s="29"/>
      <c r="L82" s="108"/>
      <c r="M82" s="15"/>
    </row>
    <row r="83" spans="2:13" ht="14.25" customHeight="1">
      <c r="B83" s="63" t="s">
        <v>93</v>
      </c>
      <c r="D83" s="15"/>
      <c r="E83" s="15"/>
      <c r="F83" s="15"/>
      <c r="G83" s="15"/>
      <c r="H83" s="15"/>
      <c r="I83" s="238" t="s">
        <v>35</v>
      </c>
      <c r="J83" s="238"/>
      <c r="K83" s="238"/>
      <c r="L83" s="238"/>
      <c r="M83" s="15"/>
    </row>
  </sheetData>
  <mergeCells count="15">
    <mergeCell ref="A47:C48"/>
    <mergeCell ref="A5:C6"/>
    <mergeCell ref="A13:C14"/>
    <mergeCell ref="B1:H1"/>
    <mergeCell ref="B2:H2"/>
    <mergeCell ref="B3:H3"/>
    <mergeCell ref="A25:C26"/>
    <mergeCell ref="A34:C35"/>
    <mergeCell ref="A78:L78"/>
    <mergeCell ref="I81:L81"/>
    <mergeCell ref="I83:L83"/>
    <mergeCell ref="A52:C53"/>
    <mergeCell ref="A66:C67"/>
    <mergeCell ref="A61:C62"/>
    <mergeCell ref="A71:C72"/>
  </mergeCells>
  <phoneticPr fontId="0" type="noConversion"/>
  <pageMargins left="0.51181102362204722" right="0.51181102362204722" top="0.59055118110236227" bottom="0.59055118110236227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3"/>
  <sheetViews>
    <sheetView zoomScale="55" zoomScaleNormal="55" workbookViewId="0">
      <selection activeCell="F76" sqref="F76"/>
    </sheetView>
  </sheetViews>
  <sheetFormatPr defaultColWidth="11.42578125" defaultRowHeight="15"/>
  <cols>
    <col min="1" max="1" width="7.140625" customWidth="1"/>
    <col min="2" max="2" width="23.85546875" customWidth="1"/>
    <col min="3" max="3" width="17.28515625" customWidth="1"/>
    <col min="4" max="4" width="10.42578125" customWidth="1"/>
    <col min="5" max="8" width="5.5703125" customWidth="1"/>
    <col min="9" max="9" width="8.28515625" customWidth="1"/>
    <col min="10" max="10" width="2.85546875" customWidth="1"/>
  </cols>
  <sheetData>
    <row r="1" spans="1:10" ht="19.5" customHeight="1">
      <c r="B1" s="205" t="s">
        <v>32</v>
      </c>
      <c r="C1" s="205"/>
      <c r="D1" s="205"/>
    </row>
    <row r="2" spans="1:10" ht="21" customHeight="1">
      <c r="B2" s="206" t="s">
        <v>42</v>
      </c>
      <c r="C2" s="206"/>
      <c r="D2" s="206"/>
    </row>
    <row r="3" spans="1:10" ht="18">
      <c r="B3" s="207" t="s">
        <v>43</v>
      </c>
      <c r="C3" s="207"/>
      <c r="D3" s="207"/>
    </row>
    <row r="4" spans="1:10" ht="11.25" customHeight="1">
      <c r="B4" s="1"/>
      <c r="C4" s="1"/>
      <c r="D4" s="1"/>
    </row>
    <row r="5" spans="1:10" s="6" customFormat="1" ht="13.5" customHeight="1">
      <c r="A5" s="239" t="s">
        <v>20</v>
      </c>
      <c r="B5" s="245"/>
      <c r="C5" s="246"/>
      <c r="D5" s="45"/>
      <c r="E5" s="45"/>
      <c r="F5" s="45"/>
      <c r="G5" s="45"/>
      <c r="H5" s="45"/>
      <c r="I5" s="45"/>
    </row>
    <row r="6" spans="1:10" s="6" customFormat="1" ht="12.75">
      <c r="A6" s="247"/>
      <c r="B6" s="248"/>
      <c r="C6" s="249"/>
      <c r="D6" s="45"/>
      <c r="E6" s="45"/>
      <c r="F6" s="45"/>
      <c r="G6" s="45"/>
      <c r="H6" s="45"/>
      <c r="I6" s="45"/>
    </row>
    <row r="7" spans="1:10" s="5" customFormat="1" ht="15.75" customHeight="1">
      <c r="A7" s="46" t="s">
        <v>0</v>
      </c>
      <c r="B7" s="47" t="s">
        <v>1</v>
      </c>
      <c r="C7" s="48" t="s">
        <v>2</v>
      </c>
      <c r="D7" s="49" t="s">
        <v>3</v>
      </c>
      <c r="E7" s="48">
        <v>1</v>
      </c>
      <c r="F7" s="48">
        <v>2</v>
      </c>
      <c r="G7" s="48">
        <v>3</v>
      </c>
      <c r="H7" s="48">
        <v>4</v>
      </c>
      <c r="I7" s="48" t="s">
        <v>4</v>
      </c>
    </row>
    <row r="8" spans="1:10" ht="15.75" customHeight="1">
      <c r="A8" s="50" t="s">
        <v>7</v>
      </c>
      <c r="B8" s="3"/>
      <c r="C8" s="52"/>
      <c r="D8" s="2"/>
      <c r="E8" s="30" t="e">
        <f ca="1">IF(VLOOKUP($B8,NUSSD!$B$15:$H$75,8,FALSE)=0,"",VLOOKUP($B8,NUSSD!$B$15:$H$75,4,FALSE))</f>
        <v>#N/A</v>
      </c>
      <c r="F8" s="30" t="e">
        <f ca="1">IF(VLOOKUP($B8,NUSSD!$B$15:$H$75,8,FALSE)=0,"",VLOOKUP($B8,NUSSD!$B$15:$H$75,5,FALSE))</f>
        <v>#N/A</v>
      </c>
      <c r="G8" s="60"/>
      <c r="H8" s="60"/>
      <c r="I8" s="22" t="e">
        <f t="shared" ref="I8:I25" si="0">SUM(E8:H8)</f>
        <v>#N/A</v>
      </c>
    </row>
    <row r="9" spans="1:10" ht="15.75" customHeight="1">
      <c r="A9" s="50" t="s">
        <v>8</v>
      </c>
      <c r="B9" s="3"/>
      <c r="C9" s="3"/>
      <c r="D9" s="2"/>
      <c r="E9" s="30" t="e">
        <f ca="1">IF(VLOOKUP($B9,NUSSD!$B$15:$H$75,8,FALSE)=0,"",VLOOKUP($B9,NUSSD!$B$15:$H$75,4,FALSE))</f>
        <v>#N/A</v>
      </c>
      <c r="F9" s="30" t="e">
        <f ca="1">IF(VLOOKUP($B9,NUSSD!$B$15:$H$75,8,FALSE)=0,"",VLOOKUP($B9,NUSSD!$B$15:$H$75,5,FALSE))</f>
        <v>#N/A</v>
      </c>
      <c r="G9" s="60"/>
      <c r="H9" s="60"/>
      <c r="I9" s="22" t="e">
        <f t="shared" si="0"/>
        <v>#N/A</v>
      </c>
    </row>
    <row r="10" spans="1:10" ht="15.75" customHeight="1">
      <c r="A10" s="50" t="s">
        <v>30</v>
      </c>
      <c r="B10" s="3"/>
      <c r="C10" s="3"/>
      <c r="D10" s="2"/>
      <c r="E10" s="30" t="e">
        <f ca="1">IF(VLOOKUP($B10,NUSSD!$B$15:$H$75,8,FALSE)=0,"",VLOOKUP($B10,NUSSD!$B$15:$H$75,4,FALSE))</f>
        <v>#N/A</v>
      </c>
      <c r="F10" s="30" t="e">
        <f ca="1">IF(VLOOKUP($B10,NUSSD!$B$15:$H$75,8,FALSE)=0,"",VLOOKUP($B10,NUSSD!$B$15:$H$75,5,FALSE))</f>
        <v>#N/A</v>
      </c>
      <c r="G10" s="60"/>
      <c r="H10" s="60"/>
      <c r="I10" s="22" t="e">
        <f t="shared" si="0"/>
        <v>#N/A</v>
      </c>
    </row>
    <row r="11" spans="1:10" ht="15.75" customHeight="1">
      <c r="A11" s="50">
        <v>4</v>
      </c>
      <c r="B11" s="3"/>
      <c r="C11" s="3"/>
      <c r="D11" s="2"/>
      <c r="E11" s="30" t="e">
        <f ca="1">IF(VLOOKUP($B11,NUSSD!$B$15:$H$75,8,FALSE)=0,"",VLOOKUP($B11,NUSSD!$B$15:$H$75,4,FALSE))</f>
        <v>#N/A</v>
      </c>
      <c r="F11" s="30" t="e">
        <f ca="1">IF(VLOOKUP($B11,NUSSD!$B$15:$H$75,8,FALSE)=0,"",VLOOKUP($B11,NUSSD!$B$15:$H$75,5,FALSE))</f>
        <v>#N/A</v>
      </c>
      <c r="G11" s="60"/>
      <c r="H11" s="60"/>
      <c r="I11" s="22" t="e">
        <f t="shared" si="0"/>
        <v>#N/A</v>
      </c>
    </row>
    <row r="12" spans="1:10" ht="15.75" customHeight="1">
      <c r="A12" s="50">
        <v>5</v>
      </c>
      <c r="B12" s="3"/>
      <c r="C12" s="3"/>
      <c r="D12" s="2"/>
      <c r="E12" s="30" t="e">
        <f ca="1">IF(VLOOKUP($B12,NUSSD!$B$15:$H$75,8,FALSE)=0,"",VLOOKUP($B12,NUSSD!$B$15:$H$75,4,FALSE))</f>
        <v>#N/A</v>
      </c>
      <c r="F12" s="30" t="e">
        <f ca="1">IF(VLOOKUP($B12,NUSSD!$B$15:$H$75,8,FALSE)=0,"",VLOOKUP($B12,NUSSD!$B$15:$H$75,5,FALSE))</f>
        <v>#N/A</v>
      </c>
      <c r="G12" s="60"/>
      <c r="H12" s="60"/>
      <c r="I12" s="22" t="e">
        <f t="shared" si="0"/>
        <v>#N/A</v>
      </c>
    </row>
    <row r="13" spans="1:10" ht="15.75" customHeight="1">
      <c r="A13" s="50">
        <v>6</v>
      </c>
      <c r="B13" s="3"/>
      <c r="C13" s="3"/>
      <c r="D13" s="2"/>
      <c r="E13" s="30" t="e">
        <f ca="1">IF(VLOOKUP($B13,NUSSD!$B$15:$H$75,8,FALSE)=0,"",VLOOKUP($B13,NUSSD!$B$15:$H$75,4,FALSE))</f>
        <v>#N/A</v>
      </c>
      <c r="F13" s="30" t="e">
        <f ca="1">IF(VLOOKUP($B13,NUSSD!$B$15:$H$75,8,FALSE)=0,"",VLOOKUP($B13,NUSSD!$B$15:$H$75,5,FALSE))</f>
        <v>#N/A</v>
      </c>
      <c r="G13" s="60"/>
      <c r="H13" s="60"/>
      <c r="I13" s="22" t="e">
        <f t="shared" si="0"/>
        <v>#N/A</v>
      </c>
    </row>
    <row r="14" spans="1:10" ht="15.75" customHeight="1">
      <c r="A14" s="50">
        <v>7</v>
      </c>
      <c r="B14" s="3"/>
      <c r="C14" s="3"/>
      <c r="D14" s="2"/>
      <c r="E14" s="30" t="e">
        <f ca="1">IF(VLOOKUP($B14,NUSSD!$B$15:$H$75,8,FALSE)=0,"",VLOOKUP($B14,NUSSD!$B$15:$H$75,4,FALSE))</f>
        <v>#N/A</v>
      </c>
      <c r="F14" s="30" t="e">
        <f ca="1">IF(VLOOKUP($B14,NUSSD!$B$15:$H$75,8,FALSE)=0,"",VLOOKUP($B14,NUSSD!$B$15:$H$75,5,FALSE))</f>
        <v>#N/A</v>
      </c>
      <c r="G14" s="60"/>
      <c r="H14" s="60"/>
      <c r="I14" s="22" t="e">
        <f t="shared" si="0"/>
        <v>#N/A</v>
      </c>
      <c r="J14">
        <v>2</v>
      </c>
    </row>
    <row r="15" spans="1:10" ht="15.75" customHeight="1">
      <c r="A15" s="50">
        <v>8</v>
      </c>
      <c r="B15" s="3"/>
      <c r="C15" s="3"/>
      <c r="D15" s="2"/>
      <c r="E15" s="30" t="e">
        <f ca="1">IF(VLOOKUP($B15,NUSSD!$B$15:$H$75,8,FALSE)=0,"",VLOOKUP($B15,NUSSD!$B$15:$H$75,4,FALSE))</f>
        <v>#N/A</v>
      </c>
      <c r="F15" s="30" t="e">
        <f ca="1">IF(VLOOKUP($B15,NUSSD!$B$15:$H$75,8,FALSE)=0,"",VLOOKUP($B15,NUSSD!$B$15:$H$75,5,FALSE))</f>
        <v>#N/A</v>
      </c>
      <c r="G15" s="60"/>
      <c r="H15" s="60"/>
      <c r="I15" s="22" t="e">
        <f t="shared" si="0"/>
        <v>#N/A</v>
      </c>
      <c r="J15">
        <v>0</v>
      </c>
    </row>
    <row r="16" spans="1:10" ht="15.75" customHeight="1">
      <c r="A16" s="50">
        <v>9</v>
      </c>
      <c r="B16" s="3"/>
      <c r="C16" s="3"/>
      <c r="D16" s="2"/>
      <c r="E16" s="30" t="e">
        <f ca="1">IF(VLOOKUP($B16,NUSSD!$B$15:$H$75,8,FALSE)=0,"",VLOOKUP($B16,NUSSD!$B$15:$H$75,4,FALSE))</f>
        <v>#N/A</v>
      </c>
      <c r="F16" s="30" t="e">
        <f ca="1">IF(VLOOKUP($B16,NUSSD!$B$15:$H$75,8,FALSE)=0,"",VLOOKUP($B16,NUSSD!$B$15:$H$75,5,FALSE))</f>
        <v>#N/A</v>
      </c>
      <c r="G16" s="60"/>
      <c r="H16" s="60"/>
      <c r="I16" s="22" t="e">
        <f t="shared" si="0"/>
        <v>#N/A</v>
      </c>
    </row>
    <row r="17" spans="1:10" ht="15.75" customHeight="1">
      <c r="A17" s="50">
        <v>10</v>
      </c>
      <c r="B17" s="57"/>
      <c r="C17" s="57"/>
      <c r="D17" s="4"/>
      <c r="E17" s="30" t="e">
        <f ca="1">IF(VLOOKUP($B17,NUSSD!$B$15:$H$75,8,FALSE)=0,"",VLOOKUP($B17,NUSSD!$B$15:$H$75,4,FALSE))</f>
        <v>#N/A</v>
      </c>
      <c r="F17" s="30" t="e">
        <f ca="1">IF(VLOOKUP($B17,NUSSD!$B$15:$H$75,8,FALSE)=0,"",VLOOKUP($B17,NUSSD!$B$15:$H$75,5,FALSE))</f>
        <v>#N/A</v>
      </c>
      <c r="G17" s="60"/>
      <c r="H17" s="60"/>
      <c r="I17" s="22" t="e">
        <f t="shared" si="0"/>
        <v>#N/A</v>
      </c>
    </row>
    <row r="18" spans="1:10" ht="15.75" customHeight="1">
      <c r="A18" s="50">
        <v>11</v>
      </c>
      <c r="B18" s="3"/>
      <c r="C18" s="3"/>
      <c r="D18" s="2"/>
      <c r="E18" s="30" t="e">
        <f ca="1">IF(VLOOKUP($B18,NUSSD!$B$15:$H$75,8,FALSE)=0,"",VLOOKUP($B18,NUSSD!$B$15:$H$75,4,FALSE))</f>
        <v>#N/A</v>
      </c>
      <c r="F18" s="30" t="e">
        <f ca="1">IF(VLOOKUP($B18,NUSSD!$B$15:$H$75,8,FALSE)=0,"",VLOOKUP($B18,NUSSD!$B$15:$H$75,5,FALSE))</f>
        <v>#N/A</v>
      </c>
      <c r="G18" s="60"/>
      <c r="H18" s="60"/>
      <c r="I18" s="22" t="e">
        <f t="shared" si="0"/>
        <v>#N/A</v>
      </c>
    </row>
    <row r="19" spans="1:10" ht="15.75" customHeight="1">
      <c r="A19" s="50">
        <v>12</v>
      </c>
      <c r="B19" s="3"/>
      <c r="C19" s="3"/>
      <c r="D19" s="2"/>
      <c r="E19" s="30" t="e">
        <f ca="1">IF(VLOOKUP($B19,NUSSD!$B$15:$H$75,8,FALSE)=0,"",VLOOKUP($B19,NUSSD!$B$15:$H$75,4,FALSE))</f>
        <v>#N/A</v>
      </c>
      <c r="F19" s="30" t="e">
        <f ca="1">IF(VLOOKUP($B19,NUSSD!$B$15:$H$75,8,FALSE)=0,"",VLOOKUP($B19,NUSSD!$B$15:$H$75,5,FALSE))</f>
        <v>#N/A</v>
      </c>
      <c r="G19" s="60"/>
      <c r="H19" s="60"/>
      <c r="I19" s="22" t="e">
        <f t="shared" si="0"/>
        <v>#N/A</v>
      </c>
    </row>
    <row r="20" spans="1:10" ht="15.75" customHeight="1">
      <c r="A20" s="50">
        <v>13</v>
      </c>
      <c r="B20" s="3"/>
      <c r="C20" s="3"/>
      <c r="D20" s="2"/>
      <c r="E20" s="30">
        <v>78</v>
      </c>
      <c r="F20" s="30">
        <v>75</v>
      </c>
      <c r="G20" s="60"/>
      <c r="H20" s="60"/>
      <c r="I20" s="22">
        <f t="shared" si="0"/>
        <v>153</v>
      </c>
    </row>
    <row r="21" spans="1:10" ht="15.75" customHeight="1">
      <c r="A21" s="50">
        <v>14</v>
      </c>
      <c r="B21" s="3"/>
      <c r="C21" s="3"/>
      <c r="D21" s="61"/>
      <c r="E21" s="30" t="e">
        <f ca="1">IF(VLOOKUP($B21,NUSSD!$B$15:$H$75,8,FALSE)=0,"",VLOOKUP($B21,NUSSD!$B$15:$H$75,4,FALSE))</f>
        <v>#N/A</v>
      </c>
      <c r="F21" s="30" t="e">
        <f ca="1">IF(VLOOKUP($B21,NUSSD!$B$15:$H$75,8,FALSE)=0,"",VLOOKUP($B21,NUSSD!$B$15:$H$75,5,FALSE))</f>
        <v>#N/A</v>
      </c>
      <c r="G21" s="60"/>
      <c r="H21" s="60"/>
      <c r="I21" s="22" t="e">
        <f t="shared" si="0"/>
        <v>#N/A</v>
      </c>
    </row>
    <row r="22" spans="1:10" ht="15.75" customHeight="1">
      <c r="A22" s="50">
        <v>15</v>
      </c>
      <c r="B22" s="3"/>
      <c r="C22" s="3"/>
      <c r="D22" s="2"/>
      <c r="E22" s="30" t="e">
        <f ca="1">IF(VLOOKUP($B22,NUSSD!$B$15:$H$75,8,FALSE)=0,"",VLOOKUP($B22,NUSSD!$B$15:$H$75,4,FALSE))</f>
        <v>#N/A</v>
      </c>
      <c r="F22" s="30" t="e">
        <f ca="1">IF(VLOOKUP($B22,NUSSD!$B$15:$H$75,8,FALSE)=0,"",VLOOKUP($B22,NUSSD!$B$15:$H$75,5,FALSE))</f>
        <v>#N/A</v>
      </c>
      <c r="G22" s="60"/>
      <c r="H22" s="60"/>
      <c r="I22" s="22" t="e">
        <f t="shared" si="0"/>
        <v>#N/A</v>
      </c>
    </row>
    <row r="23" spans="1:10" ht="15.75" customHeight="1">
      <c r="A23" s="50">
        <v>16</v>
      </c>
      <c r="B23" s="3"/>
      <c r="C23" s="3"/>
      <c r="D23" s="2"/>
      <c r="E23" s="30" t="e">
        <f ca="1">IF(VLOOKUP($B23,NUSSD!$B$15:$H$75,8,FALSE)=0,"",VLOOKUP($B23,NUSSD!$B$15:$H$75,4,FALSE))</f>
        <v>#N/A</v>
      </c>
      <c r="F23" s="30" t="e">
        <f ca="1">IF(VLOOKUP($B23,NUSSD!$B$15:$H$75,8,FALSE)=0,"",VLOOKUP($B23,NUSSD!$B$15:$H$75,5,FALSE))</f>
        <v>#N/A</v>
      </c>
      <c r="G23" s="60"/>
      <c r="H23" s="60"/>
      <c r="I23" s="22" t="e">
        <f t="shared" si="0"/>
        <v>#N/A</v>
      </c>
    </row>
    <row r="24" spans="1:10" ht="15.75" customHeight="1">
      <c r="A24" s="50">
        <v>17</v>
      </c>
      <c r="B24" s="3"/>
      <c r="C24" s="3"/>
      <c r="D24" s="2"/>
      <c r="E24" s="30" t="e">
        <f ca="1">IF(VLOOKUP($B24,NUSSD!$B$15:$H$75,8,FALSE)=0,"",VLOOKUP($B24,NUSSD!$B$15:$H$75,4,FALSE))</f>
        <v>#N/A</v>
      </c>
      <c r="F24" s="30" t="e">
        <f ca="1">IF(VLOOKUP($B24,NUSSD!$B$15:$H$75,8,FALSE)=0,"",VLOOKUP($B24,NUSSD!$B$15:$H$75,5,FALSE))</f>
        <v>#N/A</v>
      </c>
      <c r="G24" s="60"/>
      <c r="H24" s="60"/>
      <c r="I24" s="22" t="e">
        <f t="shared" si="0"/>
        <v>#N/A</v>
      </c>
    </row>
    <row r="25" spans="1:10" ht="15.75" customHeight="1">
      <c r="A25" s="50">
        <v>18</v>
      </c>
      <c r="B25" s="3"/>
      <c r="C25" s="3"/>
      <c r="D25" s="2"/>
      <c r="E25" s="30" t="e">
        <f ca="1">IF(VLOOKUP($B25,NUSSD!$B$15:$H$75,8,FALSE)=0,"",VLOOKUP($B25,NUSSD!$B$15:$H$75,4,FALSE))</f>
        <v>#N/A</v>
      </c>
      <c r="F25" s="30" t="e">
        <f ca="1">IF(VLOOKUP($B25,NUSSD!$B$15:$H$75,8,FALSE)=0,"",VLOOKUP($B25,NUSSD!$B$15:$H$75,5,FALSE))</f>
        <v>#N/A</v>
      </c>
      <c r="G25" s="60"/>
      <c r="H25" s="60"/>
      <c r="I25" s="22" t="e">
        <f t="shared" si="0"/>
        <v>#N/A</v>
      </c>
    </row>
    <row r="26" spans="1:10" s="5" customFormat="1" ht="6.75" customHeight="1">
      <c r="A26"/>
      <c r="B26"/>
      <c r="C26"/>
      <c r="D26"/>
      <c r="E26"/>
      <c r="F26"/>
      <c r="G26"/>
      <c r="H26"/>
      <c r="I26"/>
    </row>
    <row r="27" spans="1:10" s="6" customFormat="1" ht="15" customHeight="1">
      <c r="A27" s="239" t="s">
        <v>21</v>
      </c>
      <c r="B27" s="240"/>
      <c r="C27" s="241"/>
      <c r="D27"/>
      <c r="E27"/>
      <c r="F27"/>
      <c r="G27"/>
      <c r="H27"/>
      <c r="I27"/>
    </row>
    <row r="28" spans="1:10">
      <c r="A28" s="242"/>
      <c r="B28" s="243"/>
      <c r="C28" s="244"/>
      <c r="J28" s="7"/>
    </row>
    <row r="29" spans="1:10" ht="15.75" customHeight="1">
      <c r="A29" s="46" t="s">
        <v>0</v>
      </c>
      <c r="B29" s="47" t="s">
        <v>1</v>
      </c>
      <c r="C29" s="48" t="s">
        <v>2</v>
      </c>
      <c r="D29" s="49" t="s">
        <v>3</v>
      </c>
      <c r="E29" s="48">
        <v>1</v>
      </c>
      <c r="F29" s="48">
        <v>2</v>
      </c>
      <c r="G29" s="48">
        <v>3</v>
      </c>
      <c r="H29" s="48">
        <v>4</v>
      </c>
      <c r="I29" s="48" t="s">
        <v>4</v>
      </c>
      <c r="J29" s="7"/>
    </row>
    <row r="30" spans="1:10" ht="15.75" customHeight="1">
      <c r="A30" s="50" t="s">
        <v>7</v>
      </c>
      <c r="B30" s="55"/>
      <c r="C30" s="3"/>
      <c r="D30" s="56"/>
      <c r="E30" s="30" t="e">
        <f ca="1">IF(VLOOKUP($B30,NUSSD!$B$15:$H$75,8,FALSE)=0,"",VLOOKUP($B30,NUSSD!$B$15:$H$75,4,FALSE))</f>
        <v>#N/A</v>
      </c>
      <c r="F30" s="30" t="e">
        <f ca="1">IF(VLOOKUP($B30,NUSSD!$B$15:$H$75,8,FALSE)=0,"",VLOOKUP($B30,NUSSD!$B$15:$H$75,5,FALSE))</f>
        <v>#N/A</v>
      </c>
      <c r="G30" s="23"/>
      <c r="H30" s="23"/>
      <c r="I30" s="22" t="e">
        <f t="shared" ref="I30:I37" si="1">SUM(E30:H30)</f>
        <v>#N/A</v>
      </c>
      <c r="J30">
        <v>9</v>
      </c>
    </row>
    <row r="31" spans="1:10" ht="15.75" customHeight="1">
      <c r="A31" s="50" t="s">
        <v>8</v>
      </c>
      <c r="B31" s="3"/>
      <c r="C31" s="3"/>
      <c r="D31" s="2"/>
      <c r="E31" s="30" t="e">
        <f ca="1">IF(VLOOKUP($B31,NUSSD!$B$15:$H$75,8,FALSE)=0,"",VLOOKUP($B31,NUSSD!$B$15:$H$75,4,FALSE))</f>
        <v>#N/A</v>
      </c>
      <c r="F31" s="30" t="e">
        <f ca="1">IF(VLOOKUP($B31,NUSSD!$B$15:$H$75,8,FALSE)=0,"",VLOOKUP($B31,NUSSD!$B$15:$H$75,5,FALSE))</f>
        <v>#N/A</v>
      </c>
      <c r="G31" s="23"/>
      <c r="H31" s="23"/>
      <c r="I31" s="22" t="e">
        <f t="shared" si="1"/>
        <v>#N/A</v>
      </c>
    </row>
    <row r="32" spans="1:10" ht="15.75" customHeight="1">
      <c r="A32" s="50" t="s">
        <v>30</v>
      </c>
      <c r="B32" s="55"/>
      <c r="C32" s="3"/>
      <c r="D32" s="56"/>
      <c r="E32" s="30" t="e">
        <f ca="1">IF(VLOOKUP($B32,NUSSD!$B$15:$H$75,8,FALSE)=0,"",VLOOKUP($B32,NUSSD!$B$15:$H$75,4,FALSE))</f>
        <v>#N/A</v>
      </c>
      <c r="F32" s="30" t="e">
        <f ca="1">IF(VLOOKUP($B32,NUSSD!$B$15:$H$75,8,FALSE)=0,"",VLOOKUP($B32,NUSSD!$B$15:$H$75,5,FALSE))</f>
        <v>#N/A</v>
      </c>
      <c r="G32" s="23"/>
      <c r="H32" s="23"/>
      <c r="I32" s="22" t="e">
        <f t="shared" si="1"/>
        <v>#N/A</v>
      </c>
      <c r="J32">
        <v>12</v>
      </c>
    </row>
    <row r="33" spans="1:10" ht="15.75" customHeight="1">
      <c r="A33" s="50">
        <v>4</v>
      </c>
      <c r="B33" s="3"/>
      <c r="C33" s="3"/>
      <c r="D33" s="2"/>
      <c r="E33" s="30" t="e">
        <f ca="1">IF(VLOOKUP($B33,NUSSD!$B$15:$H$75,8,FALSE)=0,"",VLOOKUP($B33,NUSSD!$B$15:$H$75,4,FALSE))</f>
        <v>#N/A</v>
      </c>
      <c r="F33" s="30" t="e">
        <f ca="1">IF(VLOOKUP($B33,NUSSD!$B$15:$H$75,8,FALSE)=0,"",VLOOKUP($B33,NUSSD!$B$15:$H$75,5,FALSE))</f>
        <v>#N/A</v>
      </c>
      <c r="G33" s="23"/>
      <c r="H33" s="23"/>
      <c r="I33" s="22" t="e">
        <f t="shared" si="1"/>
        <v>#N/A</v>
      </c>
      <c r="J33">
        <v>8</v>
      </c>
    </row>
    <row r="34" spans="1:10" ht="15.75" customHeight="1">
      <c r="A34" s="50">
        <v>5</v>
      </c>
      <c r="B34" s="3"/>
      <c r="C34" s="3"/>
      <c r="D34" s="72"/>
      <c r="E34" s="30" t="e">
        <f ca="1">IF(VLOOKUP($B34,NUSSD!$B$15:$H$75,8,FALSE)=0,"",VLOOKUP($B34,NUSSD!$B$15:$H$75,4,FALSE))</f>
        <v>#N/A</v>
      </c>
      <c r="F34" s="30" t="e">
        <f ca="1">IF(VLOOKUP($B34,NUSSD!$B$15:$H$75,8,FALSE)=0,"",VLOOKUP($B34,NUSSD!$B$15:$H$75,5,FALSE))</f>
        <v>#N/A</v>
      </c>
      <c r="G34" s="23"/>
      <c r="H34" s="23"/>
      <c r="I34" s="22" t="e">
        <f t="shared" si="1"/>
        <v>#N/A</v>
      </c>
    </row>
    <row r="35" spans="1:10" ht="15.75" customHeight="1">
      <c r="A35" s="50">
        <v>6</v>
      </c>
      <c r="B35" s="55"/>
      <c r="C35" s="3"/>
      <c r="D35" s="56"/>
      <c r="E35" s="30" t="e">
        <f ca="1">IF(VLOOKUP($B35,NUSSD!$B$15:$H$75,8,FALSE)=0,"",VLOOKUP($B35,NUSSD!$B$15:$H$75,4,FALSE))</f>
        <v>#N/A</v>
      </c>
      <c r="F35" s="30" t="e">
        <f ca="1">IF(VLOOKUP($B35,NUSSD!$B$15:$H$75,8,FALSE)=0,"",VLOOKUP($B35,NUSSD!$B$15:$H$75,5,FALSE))</f>
        <v>#N/A</v>
      </c>
      <c r="G35" s="23"/>
      <c r="H35" s="23"/>
      <c r="I35" s="22" t="e">
        <f t="shared" si="1"/>
        <v>#N/A</v>
      </c>
    </row>
    <row r="36" spans="1:10" ht="15.75" customHeight="1">
      <c r="A36" s="50">
        <v>7</v>
      </c>
      <c r="B36" s="55"/>
      <c r="C36" s="3"/>
      <c r="D36" s="56"/>
      <c r="E36" s="30">
        <v>78</v>
      </c>
      <c r="F36" s="30">
        <v>83</v>
      </c>
      <c r="G36" s="23"/>
      <c r="H36" s="23"/>
      <c r="I36" s="22">
        <f t="shared" si="1"/>
        <v>161</v>
      </c>
      <c r="J36" s="7"/>
    </row>
    <row r="37" spans="1:10" ht="15.75" customHeight="1">
      <c r="A37" s="50">
        <v>8</v>
      </c>
      <c r="B37" s="55"/>
      <c r="C37" s="3"/>
      <c r="D37" s="56"/>
      <c r="E37" s="30" t="e">
        <f ca="1">IF(VLOOKUP($B37,NUSSD!$B$15:$H$75,8,FALSE)=0,"",VLOOKUP($B37,NUSSD!$B$15:$H$75,4,FALSE))</f>
        <v>#N/A</v>
      </c>
      <c r="F37" s="30" t="e">
        <f ca="1">IF(VLOOKUP($B37,NUSSD!$B$15:$H$75,8,FALSE)=0,"",VLOOKUP($B37,NUSSD!$B$15:$H$75,5,FALSE))</f>
        <v>#N/A</v>
      </c>
      <c r="G37" s="23"/>
      <c r="H37" s="23"/>
      <c r="I37" s="22" t="e">
        <f t="shared" si="1"/>
        <v>#N/A</v>
      </c>
    </row>
    <row r="38" spans="1:10" ht="6.75" customHeight="1">
      <c r="J38" s="10"/>
    </row>
    <row r="39" spans="1:10" ht="15.75" customHeight="1">
      <c r="A39" s="239" t="s">
        <v>25</v>
      </c>
      <c r="B39" s="240"/>
      <c r="C39" s="241"/>
      <c r="D39" s="8"/>
      <c r="E39" s="9"/>
      <c r="F39" s="9"/>
      <c r="G39" s="9"/>
      <c r="H39" s="9"/>
      <c r="I39" s="9"/>
      <c r="J39" s="10"/>
    </row>
    <row r="40" spans="1:10" s="5" customFormat="1" ht="15.75">
      <c r="A40" s="242"/>
      <c r="B40" s="243"/>
      <c r="C40" s="244"/>
      <c r="D40" s="8"/>
      <c r="E40" s="9"/>
      <c r="F40" s="9"/>
      <c r="G40" s="9"/>
      <c r="H40" s="9"/>
      <c r="I40" s="9"/>
    </row>
    <row r="41" spans="1:10" s="6" customFormat="1" ht="15.75" customHeight="1">
      <c r="A41" s="46" t="s">
        <v>0</v>
      </c>
      <c r="B41" s="47" t="s">
        <v>1</v>
      </c>
      <c r="C41" s="48" t="s">
        <v>2</v>
      </c>
      <c r="D41" s="49" t="s">
        <v>3</v>
      </c>
      <c r="E41" s="48">
        <v>1</v>
      </c>
      <c r="F41" s="48">
        <v>2</v>
      </c>
      <c r="G41" s="48">
        <v>3</v>
      </c>
      <c r="H41" s="48">
        <v>4</v>
      </c>
      <c r="I41" s="48" t="s">
        <v>4</v>
      </c>
      <c r="J41" s="6" t="s">
        <v>5</v>
      </c>
    </row>
    <row r="42" spans="1:10" ht="15.75" customHeight="1">
      <c r="A42" s="50" t="s">
        <v>7</v>
      </c>
      <c r="B42" s="3"/>
      <c r="C42" s="3"/>
      <c r="D42" s="2"/>
      <c r="E42" s="30" t="e">
        <f ca="1">IF(VLOOKUP($B42,NUSSD!$B$15:$H$75,8,FALSE)=0,"",VLOOKUP($B42,NUSSD!$B$15:$H$75,4,FALSE))</f>
        <v>#N/A</v>
      </c>
      <c r="F42" s="30" t="e">
        <f ca="1">IF(VLOOKUP($B42,NUSSD!$B$15:$H$75,8,FALSE)=0,"",VLOOKUP($B42,NUSSD!$B$15:$H$75,5,FALSE))</f>
        <v>#N/A</v>
      </c>
      <c r="G42" s="23"/>
      <c r="H42" s="23"/>
      <c r="I42" s="22" t="e">
        <f t="shared" ref="I42:I56" si="2">SUM(E42:H42)</f>
        <v>#N/A</v>
      </c>
      <c r="J42" s="7"/>
    </row>
    <row r="43" spans="1:10" ht="15.75" customHeight="1">
      <c r="A43" s="50" t="s">
        <v>8</v>
      </c>
      <c r="B43" s="3"/>
      <c r="C43" s="3"/>
      <c r="D43" s="2"/>
      <c r="E43" s="30" t="e">
        <f ca="1">IF(VLOOKUP($B43,NUSSD!$B$15:$H$75,8,FALSE)=0,"",VLOOKUP($B43,NUSSD!$B$15:$H$75,4,FALSE))</f>
        <v>#N/A</v>
      </c>
      <c r="F43" s="30" t="e">
        <f ca="1">IF(VLOOKUP($B43,NUSSD!$B$15:$H$75,8,FALSE)=0,"",VLOOKUP($B43,NUSSD!$B$15:$H$75,5,FALSE))</f>
        <v>#N/A</v>
      </c>
      <c r="G43" s="23"/>
      <c r="H43" s="23"/>
      <c r="I43" s="22" t="e">
        <f t="shared" si="2"/>
        <v>#N/A</v>
      </c>
      <c r="J43" s="7"/>
    </row>
    <row r="44" spans="1:10" ht="15.75" customHeight="1">
      <c r="A44" s="50" t="s">
        <v>30</v>
      </c>
      <c r="B44" s="3"/>
      <c r="C44" s="3"/>
      <c r="D44" s="2"/>
      <c r="E44" s="30" t="e">
        <f ca="1">IF(VLOOKUP($B44,NUSSD!$B$15:$H$75,8,FALSE)=0,"",VLOOKUP($B44,NUSSD!$B$15:$H$75,4,FALSE))</f>
        <v>#N/A</v>
      </c>
      <c r="F44" s="30" t="e">
        <f ca="1">IF(VLOOKUP($B44,NUSSD!$B$15:$H$75,8,FALSE)=0,"",VLOOKUP($B44,NUSSD!$B$15:$H$75,5,FALSE))</f>
        <v>#N/A</v>
      </c>
      <c r="G44" s="23"/>
      <c r="H44" s="23"/>
      <c r="I44" s="22" t="e">
        <f t="shared" si="2"/>
        <v>#N/A</v>
      </c>
      <c r="J44" s="7"/>
    </row>
    <row r="45" spans="1:10" ht="15.75" customHeight="1">
      <c r="A45" s="50">
        <v>4</v>
      </c>
      <c r="B45" s="3"/>
      <c r="C45" s="3"/>
      <c r="D45" s="2"/>
      <c r="E45" s="30" t="e">
        <f ca="1">IF(VLOOKUP($B45,NUSSD!$B$15:$H$75,8,FALSE)=0,"",VLOOKUP($B45,NUSSD!$B$15:$H$75,4,FALSE))</f>
        <v>#N/A</v>
      </c>
      <c r="F45" s="30" t="e">
        <f ca="1">IF(VLOOKUP($B45,NUSSD!$B$15:$H$75,8,FALSE)=0,"",VLOOKUP($B45,NUSSD!$B$15:$H$75,5,FALSE))</f>
        <v>#N/A</v>
      </c>
      <c r="G45" s="23"/>
      <c r="H45" s="23"/>
      <c r="I45" s="22" t="e">
        <f t="shared" si="2"/>
        <v>#N/A</v>
      </c>
      <c r="J45" s="7"/>
    </row>
    <row r="46" spans="1:10" ht="15.75" customHeight="1">
      <c r="A46" s="50">
        <v>5</v>
      </c>
      <c r="B46" s="3"/>
      <c r="C46" s="3"/>
      <c r="D46" s="2"/>
      <c r="E46" s="30" t="e">
        <f ca="1">IF(VLOOKUP($B46,NUSSD!$B$15:$H$75,8,FALSE)=0,"",VLOOKUP($B46,NUSSD!$B$15:$H$75,4,FALSE))</f>
        <v>#N/A</v>
      </c>
      <c r="F46" s="30" t="e">
        <f ca="1">IF(VLOOKUP($B46,NUSSD!$B$15:$H$75,8,FALSE)=0,"",VLOOKUP($B46,NUSSD!$B$15:$H$75,5,FALSE))</f>
        <v>#N/A</v>
      </c>
      <c r="G46" s="23"/>
      <c r="H46" s="23"/>
      <c r="I46" s="22" t="e">
        <f t="shared" si="2"/>
        <v>#N/A</v>
      </c>
      <c r="J46">
        <v>3</v>
      </c>
    </row>
    <row r="47" spans="1:10" ht="15.75" customHeight="1">
      <c r="A47" s="50">
        <v>6</v>
      </c>
      <c r="B47" s="3"/>
      <c r="C47" s="3"/>
      <c r="D47" s="2"/>
      <c r="E47" s="30" t="e">
        <f ca="1">IF(VLOOKUP($B47,NUSSD!$B$15:$H$75,8,FALSE)=0,"",VLOOKUP($B47,NUSSD!$B$15:$H$75,4,FALSE))</f>
        <v>#N/A</v>
      </c>
      <c r="F47" s="30" t="e">
        <f ca="1">IF(VLOOKUP($B47,NUSSD!$B$15:$H$75,8,FALSE)=0,"",VLOOKUP($B47,NUSSD!$B$15:$H$75,5,FALSE))</f>
        <v>#N/A</v>
      </c>
      <c r="G47" s="23"/>
      <c r="H47" s="23"/>
      <c r="I47" s="22" t="e">
        <f t="shared" si="2"/>
        <v>#N/A</v>
      </c>
      <c r="J47" s="6">
        <v>2</v>
      </c>
    </row>
    <row r="48" spans="1:10" ht="15.75" customHeight="1">
      <c r="A48" s="50">
        <v>7</v>
      </c>
      <c r="B48" s="3"/>
      <c r="C48" s="3"/>
      <c r="D48" s="2"/>
      <c r="E48" s="30" t="e">
        <f ca="1">IF(VLOOKUP($B48,NUSSD!$B$15:$H$75,8,FALSE)=0,"",VLOOKUP($B48,NUSSD!$B$15:$H$75,4,FALSE))</f>
        <v>#N/A</v>
      </c>
      <c r="F48" s="30" t="e">
        <f ca="1">IF(VLOOKUP($B48,NUSSD!$B$15:$H$75,8,FALSE)=0,"",VLOOKUP($B48,NUSSD!$B$15:$H$75,5,FALSE))</f>
        <v>#N/A</v>
      </c>
      <c r="G48" s="23"/>
      <c r="H48" s="23"/>
      <c r="I48" s="22" t="e">
        <f t="shared" si="2"/>
        <v>#N/A</v>
      </c>
      <c r="J48">
        <v>3</v>
      </c>
    </row>
    <row r="49" spans="1:10" ht="15.75" customHeight="1">
      <c r="A49" s="50">
        <v>8</v>
      </c>
      <c r="B49" s="3"/>
      <c r="C49" s="3"/>
      <c r="D49" s="2"/>
      <c r="E49" s="30" t="e">
        <f ca="1">IF(VLOOKUP($B49,NUSSD!$B$15:$H$75,8,FALSE)=0,"",VLOOKUP($B49,NUSSD!$B$15:$H$75,4,FALSE))</f>
        <v>#N/A</v>
      </c>
      <c r="F49" s="30" t="e">
        <f ca="1">IF(VLOOKUP($B49,NUSSD!$B$15:$H$75,8,FALSE)=0,"",VLOOKUP($B49,NUSSD!$B$15:$H$75,5,FALSE))</f>
        <v>#N/A</v>
      </c>
      <c r="G49" s="23"/>
      <c r="H49" s="23"/>
      <c r="I49" s="22" t="e">
        <f t="shared" si="2"/>
        <v>#N/A</v>
      </c>
      <c r="J49" s="7"/>
    </row>
    <row r="50" spans="1:10" ht="15.75" customHeight="1">
      <c r="A50" s="50">
        <v>9</v>
      </c>
      <c r="B50" s="3"/>
      <c r="C50" s="3"/>
      <c r="D50" s="4"/>
      <c r="E50" s="30" t="e">
        <f ca="1">IF(VLOOKUP($B50,NUSSD!$B$15:$H$75,8,FALSE)=0,"",VLOOKUP($B50,NUSSD!$B$15:$H$75,4,FALSE))</f>
        <v>#N/A</v>
      </c>
      <c r="F50" s="30" t="e">
        <f ca="1">IF(VLOOKUP($B50,NUSSD!$B$15:$H$75,8,FALSE)=0,"",VLOOKUP($B50,NUSSD!$B$15:$H$75,5,FALSE))</f>
        <v>#N/A</v>
      </c>
      <c r="G50" s="23"/>
      <c r="H50" s="23"/>
      <c r="I50" s="22" t="e">
        <f t="shared" si="2"/>
        <v>#N/A</v>
      </c>
      <c r="J50" s="7"/>
    </row>
    <row r="51" spans="1:10" ht="15.75" customHeight="1">
      <c r="A51" s="50">
        <v>10</v>
      </c>
      <c r="B51" s="55"/>
      <c r="C51" s="3"/>
      <c r="D51" s="56"/>
      <c r="E51" s="30" t="e">
        <f ca="1">IF(VLOOKUP($B51,NUSSD!$B$15:$H$75,8,FALSE)=0,"",VLOOKUP($B51,NUSSD!$B$15:$H$75,4,FALSE))</f>
        <v>#N/A</v>
      </c>
      <c r="F51" s="30" t="e">
        <f ca="1">IF(VLOOKUP($B51,NUSSD!$B$15:$H$75,8,FALSE)=0,"",VLOOKUP($B51,NUSSD!$B$15:$H$75,5,FALSE))</f>
        <v>#N/A</v>
      </c>
      <c r="G51" s="23"/>
      <c r="H51" s="23"/>
      <c r="I51" s="22" t="e">
        <f t="shared" si="2"/>
        <v>#N/A</v>
      </c>
      <c r="J51" s="7"/>
    </row>
    <row r="52" spans="1:10" ht="15.75" customHeight="1">
      <c r="A52" s="50">
        <v>11</v>
      </c>
      <c r="B52" s="3"/>
      <c r="C52" s="3"/>
      <c r="D52" s="2"/>
      <c r="E52" s="30" t="e">
        <f ca="1">IF(VLOOKUP($B52,NUSSD!$B$15:$H$75,8,FALSE)=0,"",VLOOKUP($B52,NUSSD!$B$15:$H$75,4,FALSE))</f>
        <v>#N/A</v>
      </c>
      <c r="F52" s="30" t="e">
        <f ca="1">IF(VLOOKUP($B52,NUSSD!$B$15:$H$75,8,FALSE)=0,"",VLOOKUP($B52,NUSSD!$B$15:$H$75,5,FALSE))</f>
        <v>#N/A</v>
      </c>
      <c r="G52" s="23"/>
      <c r="H52" s="23"/>
      <c r="I52" s="22" t="e">
        <f t="shared" si="2"/>
        <v>#N/A</v>
      </c>
      <c r="J52" s="7"/>
    </row>
    <row r="53" spans="1:10" ht="15.75" customHeight="1">
      <c r="A53" s="50">
        <v>12</v>
      </c>
      <c r="B53" s="3"/>
      <c r="C53" s="3"/>
      <c r="D53" s="2"/>
      <c r="E53" s="30" t="e">
        <f ca="1">IF(VLOOKUP($B53,NUSSD!$B$15:$H$75,8,FALSE)=0,"",VLOOKUP($B53,NUSSD!$B$15:$H$75,4,FALSE))</f>
        <v>#N/A</v>
      </c>
      <c r="F53" s="30" t="e">
        <f ca="1">IF(VLOOKUP($B53,NUSSD!$B$15:$H$75,8,FALSE)=0,"",VLOOKUP($B53,NUSSD!$B$15:$H$75,5,FALSE))</f>
        <v>#N/A</v>
      </c>
      <c r="G53" s="23"/>
      <c r="H53" s="23"/>
      <c r="I53" s="22" t="e">
        <f t="shared" si="2"/>
        <v>#N/A</v>
      </c>
      <c r="J53" s="7"/>
    </row>
    <row r="54" spans="1:10" s="6" customFormat="1" ht="15.75" customHeight="1">
      <c r="A54" s="50">
        <v>13</v>
      </c>
      <c r="B54" s="3"/>
      <c r="C54" s="3"/>
      <c r="D54" s="2"/>
      <c r="E54" s="30" t="e">
        <f ca="1">IF(VLOOKUP($B54,NUSSD!$B$15:$H$75,8,FALSE)=0,"",VLOOKUP($B54,NUSSD!$B$15:$H$75,4,FALSE))</f>
        <v>#N/A</v>
      </c>
      <c r="F54" s="30" t="e">
        <f ca="1">IF(VLOOKUP($B54,NUSSD!$B$15:$H$75,8,FALSE)=0,"",VLOOKUP($B54,NUSSD!$B$15:$H$75,5,FALSE))</f>
        <v>#N/A</v>
      </c>
      <c r="G54" s="23"/>
      <c r="H54" s="23"/>
      <c r="I54" s="22" t="e">
        <f t="shared" si="2"/>
        <v>#N/A</v>
      </c>
      <c r="J54" s="7"/>
    </row>
    <row r="55" spans="1:10" s="6" customFormat="1" ht="15.75" customHeight="1">
      <c r="A55" s="50">
        <v>14</v>
      </c>
      <c r="B55" s="3"/>
      <c r="C55" s="3"/>
      <c r="D55" s="2"/>
      <c r="E55" s="30" t="e">
        <f ca="1">IF(VLOOKUP($B55,NUSSD!$B$15:$H$75,8,FALSE)=0,"",VLOOKUP($B55,NUSSD!$B$15:$H$75,4,FALSE))</f>
        <v>#N/A</v>
      </c>
      <c r="F55" s="30" t="e">
        <f ca="1">IF(VLOOKUP($B55,NUSSD!$B$15:$H$75,8,FALSE)=0,"",VLOOKUP($B55,NUSSD!$B$15:$H$75,5,FALSE))</f>
        <v>#N/A</v>
      </c>
      <c r="G55" s="23"/>
      <c r="H55" s="23"/>
      <c r="I55" s="22" t="e">
        <f t="shared" si="2"/>
        <v>#N/A</v>
      </c>
      <c r="J55"/>
    </row>
    <row r="56" spans="1:10" ht="15.75" customHeight="1">
      <c r="A56" s="50">
        <v>16</v>
      </c>
      <c r="B56" s="3"/>
      <c r="C56" s="3"/>
      <c r="D56" s="2"/>
      <c r="E56" s="30" t="e">
        <f ca="1">IF(VLOOKUP($B56,NUSSD!$B$15:$H$75,8,FALSE)=0,"",VLOOKUP($B56,NUSSD!$B$15:$H$75,4,FALSE))</f>
        <v>#N/A</v>
      </c>
      <c r="F56" s="30" t="e">
        <f ca="1">IF(VLOOKUP($B56,NUSSD!$B$15:$H$75,8,FALSE)=0,"",VLOOKUP($B56,NUSSD!$B$15:$H$75,5,FALSE))</f>
        <v>#N/A</v>
      </c>
      <c r="G56" s="23"/>
      <c r="H56" s="23"/>
      <c r="I56" s="22" t="e">
        <f t="shared" si="2"/>
        <v>#N/A</v>
      </c>
    </row>
    <row r="57" spans="1:10" ht="7.5" customHeight="1"/>
    <row r="58" spans="1:10" ht="16.5" customHeight="1">
      <c r="A58" s="239" t="s">
        <v>22</v>
      </c>
      <c r="B58" s="240"/>
      <c r="C58" s="241"/>
      <c r="D58" s="10"/>
      <c r="E58" s="11"/>
      <c r="F58" s="11"/>
      <c r="G58" s="11"/>
      <c r="H58" s="11"/>
      <c r="I58" s="11"/>
      <c r="J58" s="12"/>
    </row>
    <row r="59" spans="1:10" ht="15.75">
      <c r="A59" s="242"/>
      <c r="B59" s="243"/>
      <c r="C59" s="244"/>
      <c r="D59" s="10"/>
      <c r="E59" s="11"/>
      <c r="F59" s="11"/>
      <c r="G59" s="11"/>
      <c r="H59" s="11"/>
      <c r="I59" s="11"/>
      <c r="J59" s="12"/>
    </row>
    <row r="60" spans="1:10" s="5" customFormat="1" ht="15.75" customHeight="1">
      <c r="A60" s="46" t="s">
        <v>0</v>
      </c>
      <c r="B60" s="47" t="s">
        <v>1</v>
      </c>
      <c r="C60" s="48" t="s">
        <v>2</v>
      </c>
      <c r="D60" s="49" t="s">
        <v>3</v>
      </c>
      <c r="E60" s="48">
        <v>1</v>
      </c>
      <c r="F60" s="48">
        <v>2</v>
      </c>
      <c r="G60" s="48">
        <v>3</v>
      </c>
      <c r="H60" s="48">
        <v>4</v>
      </c>
      <c r="I60" s="48" t="s">
        <v>4</v>
      </c>
    </row>
    <row r="61" spans="1:10" ht="15.75" customHeight="1">
      <c r="A61" s="50" t="s">
        <v>7</v>
      </c>
      <c r="B61" s="3"/>
      <c r="C61" s="3"/>
      <c r="D61" s="2"/>
      <c r="E61" s="30" t="e">
        <f ca="1">IF(VLOOKUP($B61,NUSSD!$B$15:$H$75,8,FALSE)=0,"",VLOOKUP($B61,NUSSD!$B$15:$H$75,4,FALSE))</f>
        <v>#N/A</v>
      </c>
      <c r="F61" s="30" t="e">
        <f ca="1">IF(VLOOKUP($B61,NUSSD!$B$15:$H$75,8,FALSE)=0,"",VLOOKUP($B61,NUSSD!$B$15:$H$75,5,FALSE))</f>
        <v>#N/A</v>
      </c>
      <c r="G61" s="23"/>
      <c r="H61" s="23"/>
      <c r="I61" s="22" t="e">
        <f>SUM(E61:H61)</f>
        <v>#N/A</v>
      </c>
      <c r="J61" s="7"/>
    </row>
    <row r="62" spans="1:10" ht="15.75" customHeight="1">
      <c r="A62" s="50" t="s">
        <v>8</v>
      </c>
      <c r="B62" s="55"/>
      <c r="C62" s="3"/>
      <c r="D62" s="56"/>
      <c r="E62" s="30" t="e">
        <f ca="1">IF(VLOOKUP($B62,NUSSD!$B$15:$H$75,8,FALSE)=0,"",VLOOKUP($B62,NUSSD!$B$15:$H$75,4,FALSE))</f>
        <v>#N/A</v>
      </c>
      <c r="F62" s="30" t="e">
        <f ca="1">IF(VLOOKUP($B62,NUSSD!$B$15:$H$75,8,FALSE)=0,"",VLOOKUP($B62,NUSSD!$B$15:$H$75,5,FALSE))</f>
        <v>#N/A</v>
      </c>
      <c r="G62" s="23"/>
      <c r="H62" s="23"/>
      <c r="I62" s="22" t="e">
        <f>SUM(E62:H62)</f>
        <v>#N/A</v>
      </c>
      <c r="J62" s="7"/>
    </row>
    <row r="63" spans="1:10">
      <c r="A63" s="50" t="s">
        <v>30</v>
      </c>
      <c r="B63" s="55"/>
      <c r="C63" s="3"/>
      <c r="D63" s="56"/>
      <c r="E63" s="30" t="e">
        <f ca="1">IF(VLOOKUP($B63,NUSSD!$B$15:$H$75,8,FALSE)=0,"",VLOOKUP($B63,NUSSD!$B$15:$H$75,4,FALSE))</f>
        <v>#N/A</v>
      </c>
      <c r="F63" s="30" t="e">
        <f ca="1">IF(VLOOKUP($B63,NUSSD!$B$15:$H$75,8,FALSE)=0,"",VLOOKUP($B63,NUSSD!$B$15:$H$75,5,FALSE))</f>
        <v>#N/A</v>
      </c>
      <c r="G63" s="23"/>
      <c r="H63" s="23"/>
      <c r="I63" s="22" t="e">
        <f t="shared" ref="I63:I68" si="3">SUM(E63:H63)</f>
        <v>#N/A</v>
      </c>
    </row>
    <row r="64" spans="1:10">
      <c r="A64" s="50" t="s">
        <v>47</v>
      </c>
      <c r="B64" s="55"/>
      <c r="C64" s="3"/>
      <c r="D64" s="56"/>
      <c r="E64" s="30" t="e">
        <f ca="1">IF(VLOOKUP($B64,NUSSD!$B$15:$H$75,8,FALSE)=0,"",VLOOKUP($B64,NUSSD!$B$15:$H$75,4,FALSE))</f>
        <v>#N/A</v>
      </c>
      <c r="F64" s="30" t="e">
        <f ca="1">IF(VLOOKUP($B64,NUSSD!$B$15:$H$75,8,FALSE)=0,"",VLOOKUP($B64,NUSSD!$B$15:$H$75,5,FALSE))</f>
        <v>#N/A</v>
      </c>
      <c r="G64" s="23"/>
      <c r="H64" s="23"/>
      <c r="I64" s="22" t="e">
        <f t="shared" si="3"/>
        <v>#N/A</v>
      </c>
    </row>
    <row r="65" spans="1:9">
      <c r="A65" s="50" t="s">
        <v>48</v>
      </c>
      <c r="B65" s="55"/>
      <c r="C65" s="3"/>
      <c r="D65" s="56"/>
      <c r="E65" s="30" t="e">
        <f ca="1">IF(VLOOKUP($B65,NUSSD!$B$15:$H$75,8,FALSE)=0,"",VLOOKUP($B65,NUSSD!$B$15:$H$75,4,FALSE))</f>
        <v>#N/A</v>
      </c>
      <c r="F65" s="30" t="e">
        <f ca="1">IF(VLOOKUP($B65,NUSSD!$B$15:$H$75,8,FALSE)=0,"",VLOOKUP($B65,NUSSD!$B$15:$H$75,5,FALSE))</f>
        <v>#N/A</v>
      </c>
      <c r="G65" s="23"/>
      <c r="H65" s="23"/>
      <c r="I65" s="22" t="e">
        <f t="shared" si="3"/>
        <v>#N/A</v>
      </c>
    </row>
    <row r="66" spans="1:9">
      <c r="A66" s="50" t="s">
        <v>49</v>
      </c>
      <c r="B66" s="55"/>
      <c r="C66" s="3"/>
      <c r="D66" s="56"/>
      <c r="E66" s="30" t="e">
        <f ca="1">IF(VLOOKUP($B66,NUSSD!$B$15:$H$75,8,FALSE)=0,"",VLOOKUP($B66,NUSSD!$B$15:$H$75,4,FALSE))</f>
        <v>#N/A</v>
      </c>
      <c r="F66" s="30" t="e">
        <f ca="1">IF(VLOOKUP($B66,NUSSD!$B$15:$H$75,8,FALSE)=0,"",VLOOKUP($B66,NUSSD!$B$15:$H$75,5,FALSE))</f>
        <v>#N/A</v>
      </c>
      <c r="G66" s="23"/>
      <c r="H66" s="23"/>
      <c r="I66" s="22" t="e">
        <f t="shared" si="3"/>
        <v>#N/A</v>
      </c>
    </row>
    <row r="67" spans="1:9">
      <c r="A67" s="50" t="s">
        <v>50</v>
      </c>
      <c r="B67" s="55"/>
      <c r="C67" s="3"/>
      <c r="D67" s="56"/>
      <c r="E67" s="30" t="e">
        <f ca="1">IF(VLOOKUP($B67,NUSSD!$B$15:$H$75,8,FALSE)=0,"",VLOOKUP($B67,NUSSD!$B$15:$H$75,4,FALSE))</f>
        <v>#N/A</v>
      </c>
      <c r="F67" s="30" t="e">
        <f ca="1">IF(VLOOKUP($B67,NUSSD!$B$15:$H$75,8,FALSE)=0,"",VLOOKUP($B67,NUSSD!$B$15:$H$75,5,FALSE))</f>
        <v>#N/A</v>
      </c>
      <c r="G67" s="23"/>
      <c r="H67" s="23"/>
      <c r="I67" s="22" t="e">
        <f t="shared" si="3"/>
        <v>#N/A</v>
      </c>
    </row>
    <row r="68" spans="1:9">
      <c r="A68" s="50" t="s">
        <v>51</v>
      </c>
      <c r="B68" s="55"/>
      <c r="C68" s="3"/>
      <c r="D68" s="56"/>
      <c r="E68" s="30" t="e">
        <f ca="1">IF(VLOOKUP($B68,NUSSD!$B$15:$H$75,8,FALSE)=0,"",VLOOKUP($B68,NUSSD!$B$15:$H$75,4,FALSE))</f>
        <v>#N/A</v>
      </c>
      <c r="F68" s="30" t="e">
        <f ca="1">IF(VLOOKUP($B68,NUSSD!$B$15:$H$75,8,FALSE)=0,"",VLOOKUP($B68,NUSSD!$B$15:$H$75,5,FALSE))</f>
        <v>#N/A</v>
      </c>
      <c r="G68" s="23"/>
      <c r="H68" s="23"/>
      <c r="I68" s="22" t="e">
        <f t="shared" si="3"/>
        <v>#N/A</v>
      </c>
    </row>
    <row r="69" spans="1:9">
      <c r="A69" s="220" t="s">
        <v>29</v>
      </c>
      <c r="B69" s="220"/>
      <c r="C69" s="220"/>
      <c r="D69" s="220"/>
      <c r="E69" s="220"/>
      <c r="F69" s="220"/>
      <c r="G69" s="220"/>
      <c r="H69" s="220"/>
      <c r="I69" s="220"/>
    </row>
    <row r="70" spans="1:9" ht="15.75">
      <c r="A70" s="17"/>
      <c r="B70" s="17"/>
      <c r="C70" s="17"/>
      <c r="D70" s="15"/>
      <c r="E70" s="15"/>
      <c r="F70" s="15"/>
      <c r="G70" s="15"/>
      <c r="H70" s="15"/>
      <c r="I70" s="15"/>
    </row>
    <row r="71" spans="1:9" ht="15.75">
      <c r="A71" s="194" t="s">
        <v>10</v>
      </c>
      <c r="B71" s="194"/>
      <c r="C71" s="194"/>
      <c r="D71" s="15"/>
      <c r="E71" s="17"/>
      <c r="F71" s="17"/>
      <c r="G71" s="16" t="s">
        <v>34</v>
      </c>
      <c r="H71" s="16"/>
      <c r="I71" s="16"/>
    </row>
    <row r="72" spans="1:9" ht="15.75">
      <c r="A72" s="18"/>
      <c r="B72" s="18"/>
      <c r="C72" s="18"/>
      <c r="D72" s="15"/>
      <c r="E72" s="17"/>
      <c r="F72" s="17"/>
      <c r="G72" s="17"/>
      <c r="H72" s="17"/>
      <c r="I72" s="17"/>
    </row>
    <row r="73" spans="1:9" ht="15.75">
      <c r="A73" s="194" t="s">
        <v>39</v>
      </c>
      <c r="B73" s="194"/>
      <c r="C73" s="194"/>
      <c r="D73" s="15"/>
      <c r="E73" s="17"/>
      <c r="F73" s="17"/>
      <c r="G73" s="16" t="s">
        <v>35</v>
      </c>
      <c r="H73" s="16"/>
      <c r="I73" s="16"/>
    </row>
  </sheetData>
  <mergeCells count="10">
    <mergeCell ref="B1:D1"/>
    <mergeCell ref="B2:D2"/>
    <mergeCell ref="B3:D3"/>
    <mergeCell ref="A5:C6"/>
    <mergeCell ref="A27:C28"/>
    <mergeCell ref="A39:C40"/>
    <mergeCell ref="A69:I69"/>
    <mergeCell ref="A71:C71"/>
    <mergeCell ref="A73:C73"/>
    <mergeCell ref="A58:C59"/>
  </mergeCells>
  <phoneticPr fontId="0" type="noConversion"/>
  <pageMargins left="0.51181102362204722" right="0.51181102362204722" top="0.59055118110236227" bottom="0.59055118110236227" header="0.31496062992125984" footer="0.31496062992125984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IV</vt:lpstr>
      <vt:lpstr>IV Mannschaft</vt:lpstr>
      <vt:lpstr>LIENZ</vt:lpstr>
      <vt:lpstr>NUSSD</vt:lpstr>
      <vt:lpstr>Gesamt</vt:lpstr>
      <vt:lpstr>Bez.MS JS</vt:lpstr>
      <vt:lpstr>Tabelle1</vt:lpstr>
      <vt:lpstr>'Bez.MS JS'!Print_Titles</vt:lpstr>
      <vt:lpstr>Gesamt!Print_Titles</vt:lpstr>
      <vt:lpstr>IV!Print_Titles</vt:lpstr>
      <vt:lpstr>'IV Mannschaft'!Print_Titles</vt:lpstr>
      <vt:lpstr>LIENZ!Print_Titles</vt:lpstr>
      <vt:lpstr>NUSSD!Print_Titles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MOSER</dc:creator>
  <cp:lastModifiedBy>ssvl</cp:lastModifiedBy>
  <cp:lastPrinted>2018-11-03T12:48:30Z</cp:lastPrinted>
  <dcterms:created xsi:type="dcterms:W3CDTF">2010-10-31T07:46:17Z</dcterms:created>
  <dcterms:modified xsi:type="dcterms:W3CDTF">2020-02-08T18:13:48Z</dcterms:modified>
</cp:coreProperties>
</file>